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80" windowWidth="14100" windowHeight="6555" activeTab="0"/>
  </bookViews>
  <sheets>
    <sheet name="業績予想シート" sheetId="1" r:id="rId1"/>
    <sheet name="３期分析" sheetId="2" r:id="rId2"/>
    <sheet name="月次分析" sheetId="3" r:id="rId3"/>
    <sheet name="四半期分析" sheetId="4" r:id="rId4"/>
  </sheets>
  <definedNames/>
  <calcPr fullCalcOnLoad="1"/>
</workbook>
</file>

<file path=xl/sharedStrings.xml><?xml version="1.0" encoding="utf-8"?>
<sst xmlns="http://schemas.openxmlformats.org/spreadsheetml/2006/main" count="423" uniqueCount="115">
  <si>
    <t>売上高</t>
  </si>
  <si>
    <t>売上原価</t>
  </si>
  <si>
    <t>売上総利益</t>
  </si>
  <si>
    <t>販管費</t>
  </si>
  <si>
    <t>営業利益</t>
  </si>
  <si>
    <t>経常利益</t>
  </si>
  <si>
    <t>純利益</t>
  </si>
  <si>
    <t>発行株数</t>
  </si>
  <si>
    <t>株価／ＰＥＲ</t>
  </si>
  <si>
    <t>■月次情報</t>
  </si>
  <si>
    <t>全店</t>
  </si>
  <si>
    <t>既存店</t>
  </si>
  <si>
    <t>全店累計</t>
  </si>
  <si>
    <t>推定売上</t>
  </si>
  <si>
    <t>店舗数</t>
  </si>
  <si>
    <t>営業日</t>
  </si>
  <si>
    <t>全店営業日</t>
  </si>
  <si>
    <t>■四半期決算</t>
  </si>
  <si>
    <t>売上</t>
  </si>
  <si>
    <t>営業日数</t>
  </si>
  <si>
    <t>平均日販</t>
  </si>
  <si>
    <t>平均販管費</t>
  </si>
  <si>
    <r>
      <t>2004年</t>
    </r>
  </si>
  <si>
    <t>3月期</t>
  </si>
  <si>
    <t>■ＰＬ時系列比較</t>
  </si>
  <si>
    <t>ＥＰＳ</t>
  </si>
  <si>
    <t>期初</t>
  </si>
  <si>
    <t>前期比</t>
  </si>
  <si>
    <t>１Ｑ累計</t>
  </si>
  <si>
    <t>構成比</t>
  </si>
  <si>
    <t>１Ｑ期間</t>
  </si>
  <si>
    <t>２Ｑ期間</t>
  </si>
  <si>
    <t>３Ｑ期間</t>
  </si>
  <si>
    <t>４Ｑ期間</t>
  </si>
  <si>
    <t>増収増益率</t>
  </si>
  <si>
    <t>経常</t>
  </si>
  <si>
    <t>進捗率</t>
  </si>
  <si>
    <t>■今期会社予想</t>
  </si>
  <si>
    <t>会社予想</t>
  </si>
  <si>
    <t>前期</t>
  </si>
  <si>
    <t>今期</t>
  </si>
  <si>
    <t>経常利益率</t>
  </si>
  <si>
    <t>販管費比率</t>
  </si>
  <si>
    <t>四半期売上シェア</t>
  </si>
  <si>
    <t>■四半期比較データ</t>
  </si>
  <si>
    <t>前期比</t>
  </si>
  <si>
    <t>■３期比較データ</t>
  </si>
  <si>
    <t>３期前</t>
  </si>
  <si>
    <t>２期前</t>
  </si>
  <si>
    <t>売上増収率</t>
  </si>
  <si>
    <t>経常利益率</t>
  </si>
  <si>
    <t>利益率</t>
  </si>
  <si>
    <t>経常増益率</t>
  </si>
  <si>
    <t>-</t>
  </si>
  <si>
    <t>(今期)</t>
  </si>
  <si>
    <t>株価</t>
  </si>
  <si>
    <t>粗利</t>
  </si>
  <si>
    <t>時価総額</t>
  </si>
  <si>
    <t>株価上昇率</t>
  </si>
  <si>
    <t>ＥＰＳ増加率</t>
  </si>
  <si>
    <t>百万</t>
  </si>
  <si>
    <t>店舗増減</t>
  </si>
  <si>
    <t>-</t>
  </si>
  <si>
    <t>-</t>
  </si>
  <si>
    <t>-</t>
  </si>
  <si>
    <t>【はっしゃん式】業績予想シート (0000 会社名)</t>
  </si>
  <si>
    <t>■月次情報(前期)</t>
  </si>
  <si>
    <t>■四半期決算(前期)</t>
  </si>
  <si>
    <t>３期前比較</t>
  </si>
  <si>
    <t>■利益率・成長率グラフ</t>
  </si>
  <si>
    <t>■月次情報グラフ</t>
  </si>
  <si>
    <t>■今期予想・進捗率データ</t>
  </si>
  <si>
    <t>中間予想</t>
  </si>
  <si>
    <t>通期予想</t>
  </si>
  <si>
    <t>中間進捗率</t>
  </si>
  <si>
    <t>通期進捗率</t>
  </si>
  <si>
    <t>■四半期決算</t>
  </si>
  <si>
    <t>平均日販</t>
  </si>
  <si>
    <t>１日１店平均</t>
  </si>
  <si>
    <t>売上原価率</t>
  </si>
  <si>
    <t>平均原価</t>
  </si>
  <si>
    <t>平均販管費</t>
  </si>
  <si>
    <t>平均経常利益</t>
  </si>
  <si>
    <t>１Ｑ</t>
  </si>
  <si>
    <t>２Ｑ</t>
  </si>
  <si>
    <t>３Ｑ</t>
  </si>
  <si>
    <t>２Ｑ累計</t>
  </si>
  <si>
    <t>３Ｑ累計</t>
  </si>
  <si>
    <t>４Ｑ累計</t>
  </si>
  <si>
    <t>-</t>
  </si>
  <si>
    <t>-</t>
  </si>
  <si>
    <t>１Ｑ</t>
  </si>
  <si>
    <t>２Ｑ</t>
  </si>
  <si>
    <t>３Ｑ</t>
  </si>
  <si>
    <t>月別</t>
  </si>
  <si>
    <t>■</t>
  </si>
  <si>
    <t>■</t>
  </si>
  <si>
    <t>(売上総利益)</t>
  </si>
  <si>
    <t>粗利率</t>
  </si>
  <si>
    <t>平均粗利</t>
  </si>
  <si>
    <t>ＰＥＲ</t>
  </si>
  <si>
    <t>(経常*50%)</t>
  </si>
  <si>
    <t>(経常*50%)</t>
  </si>
  <si>
    <t>(期末株価)</t>
  </si>
  <si>
    <t>時価総額増加率</t>
  </si>
  <si>
    <t>発行株数増加率</t>
  </si>
  <si>
    <t>発行株数増加率</t>
  </si>
  <si>
    <t>■売上進捗グラフ</t>
  </si>
  <si>
    <t>千株</t>
  </si>
  <si>
    <t>株数／ＥＰＳ</t>
  </si>
  <si>
    <t>自己資本比率</t>
  </si>
  <si>
    <t>割安健全性</t>
  </si>
  <si>
    <t>ＲＯＡ</t>
  </si>
  <si>
    <t>自己資本</t>
  </si>
  <si>
    <t>Copyright (C)2006  はっしゃん http://hashang.kabuka.biz/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</si>
</sst>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  <numFmt numFmtId="180" formatCode="yy/m"/>
    <numFmt numFmtId="181" formatCode="#,##0_ "/>
    <numFmt numFmtId="182" formatCode="0.0%"/>
    <numFmt numFmtId="183" formatCode="#,##0.00_ "/>
    <numFmt numFmtId="184" formatCode="0.0_ "/>
    <numFmt numFmtId="185" formatCode="0_ "/>
    <numFmt numFmtId="186" formatCode="mmm\-yyyy"/>
    <numFmt numFmtId="187" formatCode="yy/mm"/>
    <numFmt numFmtId="188" formatCode="#,##0.0_ "/>
    <numFmt numFmtId="189" formatCode="#,##0_);[Red]\(#,##0\)"/>
    <numFmt numFmtId="190" formatCode="#,##0.0;[Red]\-#,##0.0"/>
    <numFmt numFmtId="191" formatCode="#,##0.000;[Red]\-#,##0.000"/>
    <numFmt numFmtId="192" formatCode="0.000%"/>
    <numFmt numFmtId="193" formatCode="0.0"/>
    <numFmt numFmtId="194" formatCode="#,##0;&quot;▲ &quot;#,##0"/>
    <numFmt numFmtId="195" formatCode="#,##0.0;&quot;▲ &quot;#,##0.0"/>
    <numFmt numFmtId="196" formatCode="0.0_);[Red]\(0.0\)"/>
    <numFmt numFmtId="197" formatCode="0_);[Red]\(0\)"/>
    <numFmt numFmtId="198" formatCode="0.00_);[Red]\(0.00\)"/>
    <numFmt numFmtId="199" formatCode="0.000_ "/>
    <numFmt numFmtId="200" formatCode="0.00_ "/>
    <numFmt numFmtId="201" formatCode="0.000_);[Red]\(0.000\)"/>
    <numFmt numFmtId="202" formatCode="#,##0.000_ "/>
    <numFmt numFmtId="203" formatCode="0_ ;[Red]\-0\ "/>
    <numFmt numFmtId="204" formatCode="#,##0.00_);[Red]\(#,##0.00\)"/>
    <numFmt numFmtId="205" formatCode="yy/mm/dd"/>
    <numFmt numFmtId="206" formatCode="#,##0.0_);[Red]\(#,##0.0\)"/>
  </numFmts>
  <fonts count="1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0"/>
      <color indexed="12"/>
      <name val="ＭＳ Ｐゴシック"/>
      <family val="3"/>
    </font>
    <font>
      <sz val="9"/>
      <color indexed="12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right"/>
    </xf>
    <xf numFmtId="0" fontId="0" fillId="3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181" fontId="5" fillId="2" borderId="4" xfId="0" applyNumberFormat="1" applyFont="1" applyFill="1" applyBorder="1" applyAlignment="1">
      <alignment/>
    </xf>
    <xf numFmtId="182" fontId="5" fillId="2" borderId="5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181" fontId="5" fillId="2" borderId="8" xfId="0" applyNumberFormat="1" applyFont="1" applyFill="1" applyBorder="1" applyAlignment="1">
      <alignment/>
    </xf>
    <xf numFmtId="182" fontId="5" fillId="2" borderId="1" xfId="0" applyNumberFormat="1" applyFont="1" applyFill="1" applyBorder="1" applyAlignment="1">
      <alignment/>
    </xf>
    <xf numFmtId="182" fontId="5" fillId="2" borderId="2" xfId="0" applyNumberFormat="1" applyFont="1" applyFill="1" applyBorder="1" applyAlignment="1">
      <alignment/>
    </xf>
    <xf numFmtId="182" fontId="5" fillId="2" borderId="8" xfId="0" applyNumberFormat="1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181" fontId="5" fillId="2" borderId="10" xfId="0" applyNumberFormat="1" applyFont="1" applyFill="1" applyBorder="1" applyAlignment="1">
      <alignment/>
    </xf>
    <xf numFmtId="182" fontId="5" fillId="2" borderId="9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81" fontId="5" fillId="2" borderId="0" xfId="0" applyNumberFormat="1" applyFont="1" applyFill="1" applyBorder="1" applyAlignment="1">
      <alignment/>
    </xf>
    <xf numFmtId="182" fontId="5" fillId="2" borderId="0" xfId="0" applyNumberFormat="1" applyFont="1" applyFill="1" applyBorder="1" applyAlignment="1">
      <alignment/>
    </xf>
    <xf numFmtId="181" fontId="5" fillId="2" borderId="2" xfId="0" applyNumberFormat="1" applyFont="1" applyFill="1" applyBorder="1" applyAlignment="1">
      <alignment/>
    </xf>
    <xf numFmtId="182" fontId="5" fillId="2" borderId="11" xfId="0" applyNumberFormat="1" applyFont="1" applyFill="1" applyBorder="1" applyAlignment="1">
      <alignment/>
    </xf>
    <xf numFmtId="181" fontId="5" fillId="2" borderId="5" xfId="0" applyNumberFormat="1" applyFont="1" applyFill="1" applyBorder="1" applyAlignment="1">
      <alignment/>
    </xf>
    <xf numFmtId="182" fontId="5" fillId="2" borderId="12" xfId="0" applyNumberFormat="1" applyFont="1" applyFill="1" applyBorder="1" applyAlignment="1">
      <alignment/>
    </xf>
    <xf numFmtId="181" fontId="0" fillId="2" borderId="0" xfId="0" applyNumberFormat="1" applyFont="1" applyFill="1" applyBorder="1" applyAlignment="1">
      <alignment/>
    </xf>
    <xf numFmtId="182" fontId="0" fillId="2" borderId="0" xfId="0" applyNumberFormat="1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0" fillId="8" borderId="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182" fontId="5" fillId="2" borderId="13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55" fontId="0" fillId="3" borderId="12" xfId="0" applyNumberForma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1" xfId="0" applyFill="1" applyBorder="1" applyAlignment="1">
      <alignment/>
    </xf>
    <xf numFmtId="182" fontId="5" fillId="2" borderId="11" xfId="0" applyNumberFormat="1" applyFont="1" applyFill="1" applyBorder="1" applyAlignment="1">
      <alignment horizontal="right"/>
    </xf>
    <xf numFmtId="55" fontId="0" fillId="2" borderId="2" xfId="0" applyNumberFormat="1" applyFill="1" applyBorder="1" applyAlignment="1">
      <alignment/>
    </xf>
    <xf numFmtId="181" fontId="0" fillId="2" borderId="2" xfId="0" applyNumberFormat="1" applyFont="1" applyFill="1" applyBorder="1" applyAlignment="1">
      <alignment/>
    </xf>
    <xf numFmtId="55" fontId="0" fillId="3" borderId="13" xfId="0" applyNumberFormat="1" applyFill="1" applyBorder="1" applyAlignment="1">
      <alignment/>
    </xf>
    <xf numFmtId="181" fontId="5" fillId="2" borderId="12" xfId="0" applyNumberFormat="1" applyFont="1" applyFill="1" applyBorder="1" applyAlignment="1">
      <alignment horizontal="right"/>
    </xf>
    <xf numFmtId="0" fontId="5" fillId="2" borderId="0" xfId="0" applyFont="1" applyFill="1" applyAlignment="1">
      <alignment/>
    </xf>
    <xf numFmtId="55" fontId="0" fillId="5" borderId="13" xfId="0" applyNumberFormat="1" applyFill="1" applyBorder="1" applyAlignment="1">
      <alignment/>
    </xf>
    <xf numFmtId="0" fontId="0" fillId="5" borderId="12" xfId="0" applyNumberFormat="1" applyFill="1" applyBorder="1" applyAlignment="1">
      <alignment/>
    </xf>
    <xf numFmtId="0" fontId="0" fillId="6" borderId="12" xfId="0" applyNumberFormat="1" applyFill="1" applyBorder="1" applyAlignment="1">
      <alignment/>
    </xf>
    <xf numFmtId="0" fontId="0" fillId="7" borderId="12" xfId="0" applyNumberFormat="1" applyFill="1" applyBorder="1" applyAlignment="1">
      <alignment/>
    </xf>
    <xf numFmtId="0" fontId="0" fillId="8" borderId="12" xfId="0" applyNumberFormat="1" applyFill="1" applyBorder="1" applyAlignment="1">
      <alignment/>
    </xf>
    <xf numFmtId="182" fontId="5" fillId="2" borderId="12" xfId="0" applyNumberFormat="1" applyFont="1" applyFill="1" applyBorder="1" applyAlignment="1">
      <alignment horizontal="right"/>
    </xf>
    <xf numFmtId="205" fontId="7" fillId="2" borderId="9" xfId="0" applyNumberFormat="1" applyFont="1" applyFill="1" applyBorder="1" applyAlignment="1">
      <alignment/>
    </xf>
    <xf numFmtId="0" fontId="5" fillId="6" borderId="2" xfId="0" applyFont="1" applyFill="1" applyBorder="1" applyAlignment="1">
      <alignment/>
    </xf>
    <xf numFmtId="0" fontId="5" fillId="7" borderId="2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5" fillId="2" borderId="2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82" fontId="5" fillId="2" borderId="2" xfId="0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181" fontId="8" fillId="2" borderId="3" xfId="0" applyNumberFormat="1" applyFont="1" applyFill="1" applyBorder="1" applyAlignment="1">
      <alignment/>
    </xf>
    <xf numFmtId="0" fontId="8" fillId="2" borderId="3" xfId="0" applyFont="1" applyFill="1" applyBorder="1" applyAlignment="1">
      <alignment/>
    </xf>
    <xf numFmtId="181" fontId="8" fillId="2" borderId="1" xfId="0" applyNumberFormat="1" applyFont="1" applyFill="1" applyBorder="1" applyAlignment="1">
      <alignment/>
    </xf>
    <xf numFmtId="188" fontId="5" fillId="2" borderId="12" xfId="0" applyNumberFormat="1" applyFont="1" applyFill="1" applyBorder="1" applyAlignment="1">
      <alignment horizontal="right"/>
    </xf>
    <xf numFmtId="0" fontId="5" fillId="8" borderId="2" xfId="0" applyFont="1" applyFill="1" applyBorder="1" applyAlignment="1">
      <alignment/>
    </xf>
    <xf numFmtId="0" fontId="7" fillId="5" borderId="8" xfId="0" applyFont="1" applyFill="1" applyBorder="1" applyAlignment="1">
      <alignment horizontal="right"/>
    </xf>
    <xf numFmtId="0" fontId="7" fillId="8" borderId="8" xfId="0" applyFont="1" applyFill="1" applyBorder="1" applyAlignment="1">
      <alignment horizontal="right"/>
    </xf>
    <xf numFmtId="0" fontId="7" fillId="7" borderId="8" xfId="0" applyFont="1" applyFill="1" applyBorder="1" applyAlignment="1">
      <alignment horizontal="right"/>
    </xf>
    <xf numFmtId="0" fontId="7" fillId="6" borderId="8" xfId="0" applyFont="1" applyFill="1" applyBorder="1" applyAlignment="1">
      <alignment horizontal="right"/>
    </xf>
    <xf numFmtId="0" fontId="7" fillId="4" borderId="8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181" fontId="7" fillId="4" borderId="2" xfId="0" applyNumberFormat="1" applyFont="1" applyFill="1" applyBorder="1" applyAlignment="1">
      <alignment horizontal="right"/>
    </xf>
    <xf numFmtId="182" fontId="7" fillId="4" borderId="8" xfId="0" applyNumberFormat="1" applyFont="1" applyFill="1" applyBorder="1" applyAlignment="1">
      <alignment horizontal="right"/>
    </xf>
    <xf numFmtId="205" fontId="7" fillId="2" borderId="3" xfId="0" applyNumberFormat="1" applyFont="1" applyFill="1" applyBorder="1" applyAlignment="1">
      <alignment/>
    </xf>
    <xf numFmtId="205" fontId="9" fillId="2" borderId="9" xfId="0" applyNumberFormat="1" applyFont="1" applyFill="1" applyBorder="1" applyAlignment="1">
      <alignment/>
    </xf>
    <xf numFmtId="0" fontId="5" fillId="2" borderId="12" xfId="0" applyNumberFormat="1" applyFont="1" applyFill="1" applyBorder="1" applyAlignment="1">
      <alignment horizontal="right"/>
    </xf>
    <xf numFmtId="0" fontId="5" fillId="9" borderId="3" xfId="0" applyFont="1" applyFill="1" applyBorder="1" applyAlignment="1">
      <alignment/>
    </xf>
    <xf numFmtId="181" fontId="5" fillId="9" borderId="8" xfId="0" applyNumberFormat="1" applyFont="1" applyFill="1" applyBorder="1" applyAlignment="1">
      <alignment/>
    </xf>
    <xf numFmtId="181" fontId="6" fillId="9" borderId="3" xfId="0" applyNumberFormat="1" applyFont="1" applyFill="1" applyBorder="1" applyAlignment="1">
      <alignment/>
    </xf>
    <xf numFmtId="182" fontId="5" fillId="9" borderId="3" xfId="0" applyNumberFormat="1" applyFont="1" applyFill="1" applyBorder="1" applyAlignment="1">
      <alignment/>
    </xf>
    <xf numFmtId="181" fontId="5" fillId="9" borderId="4" xfId="0" applyNumberFormat="1" applyFont="1" applyFill="1" applyBorder="1" applyAlignment="1">
      <alignment/>
    </xf>
    <xf numFmtId="182" fontId="5" fillId="9" borderId="12" xfId="0" applyNumberFormat="1" applyFont="1" applyFill="1" applyBorder="1" applyAlignment="1">
      <alignment/>
    </xf>
    <xf numFmtId="182" fontId="5" fillId="9" borderId="12" xfId="0" applyNumberFormat="1" applyFont="1" applyFill="1" applyBorder="1" applyAlignment="1">
      <alignment horizontal="right"/>
    </xf>
    <xf numFmtId="181" fontId="6" fillId="9" borderId="1" xfId="0" applyNumberFormat="1" applyFont="1" applyFill="1" applyBorder="1" applyAlignment="1">
      <alignment/>
    </xf>
    <xf numFmtId="182" fontId="5" fillId="9" borderId="1" xfId="0" applyNumberFormat="1" applyFont="1" applyFill="1" applyBorder="1" applyAlignment="1">
      <alignment/>
    </xf>
    <xf numFmtId="0" fontId="5" fillId="9" borderId="1" xfId="0" applyFont="1" applyFill="1" applyBorder="1" applyAlignment="1">
      <alignment/>
    </xf>
    <xf numFmtId="181" fontId="6" fillId="9" borderId="6" xfId="0" applyNumberFormat="1" applyFont="1" applyFill="1" applyBorder="1" applyAlignment="1">
      <alignment/>
    </xf>
    <xf numFmtId="182" fontId="5" fillId="9" borderId="6" xfId="0" applyNumberFormat="1" applyFont="1" applyFill="1" applyBorder="1" applyAlignment="1">
      <alignment/>
    </xf>
    <xf numFmtId="181" fontId="5" fillId="9" borderId="7" xfId="0" applyNumberFormat="1" applyFont="1" applyFill="1" applyBorder="1" applyAlignment="1">
      <alignment/>
    </xf>
    <xf numFmtId="0" fontId="5" fillId="9" borderId="6" xfId="0" applyFont="1" applyFill="1" applyBorder="1" applyAlignment="1">
      <alignment/>
    </xf>
    <xf numFmtId="0" fontId="5" fillId="9" borderId="9" xfId="0" applyFont="1" applyFill="1" applyBorder="1" applyAlignment="1">
      <alignment/>
    </xf>
    <xf numFmtId="205" fontId="7" fillId="9" borderId="9" xfId="0" applyNumberFormat="1" applyFont="1" applyFill="1" applyBorder="1" applyAlignment="1">
      <alignment/>
    </xf>
    <xf numFmtId="181" fontId="6" fillId="9" borderId="9" xfId="0" applyNumberFormat="1" applyFont="1" applyFill="1" applyBorder="1" applyAlignment="1">
      <alignment/>
    </xf>
    <xf numFmtId="181" fontId="5" fillId="9" borderId="10" xfId="0" applyNumberFormat="1" applyFont="1" applyFill="1" applyBorder="1" applyAlignment="1">
      <alignment/>
    </xf>
    <xf numFmtId="181" fontId="8" fillId="9" borderId="3" xfId="0" applyNumberFormat="1" applyFont="1" applyFill="1" applyBorder="1" applyAlignment="1">
      <alignment/>
    </xf>
    <xf numFmtId="181" fontId="8" fillId="9" borderId="1" xfId="0" applyNumberFormat="1" applyFont="1" applyFill="1" applyBorder="1" applyAlignment="1">
      <alignment/>
    </xf>
    <xf numFmtId="181" fontId="8" fillId="9" borderId="6" xfId="0" applyNumberFormat="1" applyFont="1" applyFill="1" applyBorder="1" applyAlignment="1">
      <alignment/>
    </xf>
    <xf numFmtId="181" fontId="8" fillId="9" borderId="9" xfId="0" applyNumberFormat="1" applyFont="1" applyFill="1" applyBorder="1" applyAlignment="1">
      <alignment/>
    </xf>
    <xf numFmtId="182" fontId="5" fillId="9" borderId="9" xfId="0" applyNumberFormat="1" applyFont="1" applyFill="1" applyBorder="1" applyAlignment="1">
      <alignment/>
    </xf>
    <xf numFmtId="181" fontId="5" fillId="9" borderId="12" xfId="0" applyNumberFormat="1" applyFont="1" applyFill="1" applyBorder="1" applyAlignment="1">
      <alignment horizontal="right"/>
    </xf>
    <xf numFmtId="0" fontId="5" fillId="9" borderId="12" xfId="0" applyNumberFormat="1" applyFont="1" applyFill="1" applyBorder="1" applyAlignment="1">
      <alignment horizontal="right"/>
    </xf>
    <xf numFmtId="182" fontId="5" fillId="9" borderId="2" xfId="0" applyNumberFormat="1" applyFont="1" applyFill="1" applyBorder="1" applyAlignment="1">
      <alignment/>
    </xf>
    <xf numFmtId="182" fontId="5" fillId="9" borderId="8" xfId="0" applyNumberFormat="1" applyFont="1" applyFill="1" applyBorder="1" applyAlignment="1">
      <alignment/>
    </xf>
    <xf numFmtId="182" fontId="5" fillId="9" borderId="11" xfId="0" applyNumberFormat="1" applyFont="1" applyFill="1" applyBorder="1" applyAlignment="1">
      <alignment/>
    </xf>
    <xf numFmtId="0" fontId="8" fillId="9" borderId="6" xfId="0" applyFont="1" applyFill="1" applyBorder="1" applyAlignment="1">
      <alignment/>
    </xf>
    <xf numFmtId="0" fontId="8" fillId="9" borderId="1" xfId="0" applyFont="1" applyFill="1" applyBorder="1" applyAlignment="1">
      <alignment/>
    </xf>
    <xf numFmtId="205" fontId="9" fillId="9" borderId="9" xfId="0" applyNumberFormat="1" applyFont="1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4" xfId="0" applyFill="1" applyBorder="1" applyAlignment="1">
      <alignment/>
    </xf>
    <xf numFmtId="0" fontId="7" fillId="5" borderId="2" xfId="0" applyFont="1" applyFill="1" applyBorder="1" applyAlignment="1">
      <alignment horizontal="right"/>
    </xf>
    <xf numFmtId="0" fontId="7" fillId="6" borderId="2" xfId="0" applyFont="1" applyFill="1" applyBorder="1" applyAlignment="1">
      <alignment horizontal="right"/>
    </xf>
    <xf numFmtId="0" fontId="7" fillId="7" borderId="2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2" xfId="0" applyFont="1" applyFill="1" applyBorder="1" applyAlignment="1">
      <alignment/>
    </xf>
    <xf numFmtId="181" fontId="7" fillId="2" borderId="12" xfId="0" applyNumberFormat="1" applyFont="1" applyFill="1" applyBorder="1" applyAlignment="1">
      <alignment horizontal="right"/>
    </xf>
    <xf numFmtId="182" fontId="7" fillId="2" borderId="12" xfId="0" applyNumberFormat="1" applyFont="1" applyFill="1" applyBorder="1" applyAlignment="1">
      <alignment horizontal="right"/>
    </xf>
    <xf numFmtId="0" fontId="7" fillId="4" borderId="12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81" fontId="7" fillId="2" borderId="0" xfId="0" applyNumberFormat="1" applyFont="1" applyFill="1" applyBorder="1" applyAlignment="1">
      <alignment horizontal="right"/>
    </xf>
    <xf numFmtId="188" fontId="7" fillId="2" borderId="12" xfId="0" applyNumberFormat="1" applyFont="1" applyFill="1" applyBorder="1" applyAlignment="1">
      <alignment horizontal="right"/>
    </xf>
    <xf numFmtId="182" fontId="7" fillId="2" borderId="0" xfId="0" applyNumberFormat="1" applyFont="1" applyFill="1" applyBorder="1" applyAlignment="1">
      <alignment horizontal="right"/>
    </xf>
    <xf numFmtId="189" fontId="7" fillId="2" borderId="3" xfId="0" applyNumberFormat="1" applyFont="1" applyFill="1" applyBorder="1" applyAlignment="1">
      <alignment/>
    </xf>
    <xf numFmtId="189" fontId="7" fillId="2" borderId="1" xfId="0" applyNumberFormat="1" applyFont="1" applyFill="1" applyBorder="1" applyAlignment="1">
      <alignment/>
    </xf>
    <xf numFmtId="189" fontId="7" fillId="2" borderId="9" xfId="0" applyNumberFormat="1" applyFont="1" applyFill="1" applyBorder="1" applyAlignment="1">
      <alignment/>
    </xf>
    <xf numFmtId="182" fontId="7" fillId="2" borderId="11" xfId="0" applyNumberFormat="1" applyFont="1" applyFill="1" applyBorder="1" applyAlignment="1">
      <alignment horizontal="right"/>
    </xf>
    <xf numFmtId="182" fontId="7" fillId="2" borderId="5" xfId="0" applyNumberFormat="1" applyFont="1" applyFill="1" applyBorder="1" applyAlignment="1">
      <alignment horizontal="right"/>
    </xf>
    <xf numFmtId="182" fontId="7" fillId="9" borderId="5" xfId="0" applyNumberFormat="1" applyFont="1" applyFill="1" applyBorder="1" applyAlignment="1">
      <alignment horizontal="right"/>
    </xf>
    <xf numFmtId="182" fontId="7" fillId="9" borderId="11" xfId="0" applyNumberFormat="1" applyFont="1" applyFill="1" applyBorder="1" applyAlignment="1">
      <alignment horizontal="right"/>
    </xf>
    <xf numFmtId="182" fontId="7" fillId="9" borderId="0" xfId="0" applyNumberFormat="1" applyFont="1" applyFill="1" applyBorder="1" applyAlignment="1">
      <alignment horizontal="right"/>
    </xf>
    <xf numFmtId="182" fontId="5" fillId="2" borderId="13" xfId="0" applyNumberFormat="1" applyFont="1" applyFill="1" applyBorder="1" applyAlignment="1">
      <alignment horizontal="right"/>
    </xf>
    <xf numFmtId="182" fontId="7" fillId="9" borderId="12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1" xfId="0" applyFont="1" applyFill="1" applyBorder="1" applyAlignment="1">
      <alignment/>
    </xf>
    <xf numFmtId="0" fontId="7" fillId="2" borderId="8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81" fontId="7" fillId="2" borderId="2" xfId="0" applyNumberFormat="1" applyFont="1" applyFill="1" applyBorder="1" applyAlignment="1">
      <alignment horizontal="right"/>
    </xf>
    <xf numFmtId="182" fontId="7" fillId="2" borderId="8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179" fontId="7" fillId="2" borderId="9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179" fontId="7" fillId="2" borderId="1" xfId="0" applyNumberFormat="1" applyFont="1" applyFill="1" applyBorder="1" applyAlignment="1">
      <alignment/>
    </xf>
    <xf numFmtId="179" fontId="7" fillId="2" borderId="3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55" fontId="0" fillId="2" borderId="12" xfId="0" applyNumberFormat="1" applyFill="1" applyBorder="1" applyAlignment="1">
      <alignment/>
    </xf>
    <xf numFmtId="0" fontId="0" fillId="2" borderId="12" xfId="0" applyNumberFormat="1" applyFill="1" applyBorder="1" applyAlignment="1">
      <alignment/>
    </xf>
    <xf numFmtId="0" fontId="0" fillId="2" borderId="12" xfId="0" applyFill="1" applyBorder="1" applyAlignment="1">
      <alignment/>
    </xf>
    <xf numFmtId="189" fontId="8" fillId="2" borderId="1" xfId="0" applyNumberFormat="1" applyFont="1" applyFill="1" applyBorder="1" applyAlignment="1">
      <alignment/>
    </xf>
    <xf numFmtId="0" fontId="7" fillId="5" borderId="12" xfId="0" applyFont="1" applyFill="1" applyBorder="1" applyAlignment="1">
      <alignment horizontal="right"/>
    </xf>
    <xf numFmtId="0" fontId="7" fillId="6" borderId="12" xfId="0" applyFont="1" applyFill="1" applyBorder="1" applyAlignment="1">
      <alignment horizontal="right"/>
    </xf>
    <xf numFmtId="0" fontId="7" fillId="7" borderId="12" xfId="0" applyFont="1" applyFill="1" applyBorder="1" applyAlignment="1">
      <alignment horizontal="right"/>
    </xf>
    <xf numFmtId="0" fontId="7" fillId="8" borderId="12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181" fontId="5" fillId="9" borderId="12" xfId="0" applyNumberFormat="1" applyFont="1" applyFill="1" applyBorder="1" applyAlignment="1">
      <alignment/>
    </xf>
    <xf numFmtId="55" fontId="0" fillId="5" borderId="12" xfId="0" applyNumberFormat="1" applyFill="1" applyBorder="1" applyAlignment="1">
      <alignment/>
    </xf>
    <xf numFmtId="0" fontId="7" fillId="3" borderId="4" xfId="0" applyFont="1" applyFill="1" applyBorder="1" applyAlignment="1">
      <alignment horizontal="right"/>
    </xf>
    <xf numFmtId="0" fontId="7" fillId="3" borderId="2" xfId="0" applyFont="1" applyFill="1" applyBorder="1" applyAlignment="1">
      <alignment/>
    </xf>
    <xf numFmtId="196" fontId="5" fillId="2" borderId="12" xfId="0" applyNumberFormat="1" applyFont="1" applyFill="1" applyBorder="1" applyAlignment="1">
      <alignment/>
    </xf>
    <xf numFmtId="205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181" fontId="7" fillId="2" borderId="2" xfId="0" applyNumberFormat="1" applyFont="1" applyFill="1" applyBorder="1" applyAlignment="1">
      <alignment/>
    </xf>
    <xf numFmtId="0" fontId="7" fillId="2" borderId="9" xfId="0" applyFont="1" applyFill="1" applyBorder="1" applyAlignment="1">
      <alignment/>
    </xf>
    <xf numFmtId="181" fontId="7" fillId="2" borderId="5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182" fontId="12" fillId="2" borderId="0" xfId="0" applyNumberFormat="1" applyFont="1" applyFill="1" applyAlignment="1">
      <alignment/>
    </xf>
    <xf numFmtId="188" fontId="13" fillId="2" borderId="1" xfId="0" applyNumberFormat="1" applyFont="1" applyFill="1" applyBorder="1" applyAlignment="1">
      <alignment/>
    </xf>
    <xf numFmtId="206" fontId="13" fillId="2" borderId="1" xfId="0" applyNumberFormat="1" applyFont="1" applyFill="1" applyBorder="1" applyAlignment="1">
      <alignment/>
    </xf>
    <xf numFmtId="206" fontId="7" fillId="2" borderId="1" xfId="0" applyNumberFormat="1" applyFont="1" applyFill="1" applyBorder="1" applyAlignment="1">
      <alignment/>
    </xf>
    <xf numFmtId="181" fontId="5" fillId="9" borderId="1" xfId="0" applyNumberFormat="1" applyFont="1" applyFill="1" applyBorder="1" applyAlignment="1">
      <alignment/>
    </xf>
    <xf numFmtId="0" fontId="0" fillId="0" borderId="8" xfId="0" applyBorder="1" applyAlignment="1">
      <alignment/>
    </xf>
    <xf numFmtId="181" fontId="5" fillId="2" borderId="1" xfId="0" applyNumberFormat="1" applyFont="1" applyFill="1" applyBorder="1" applyAlignment="1">
      <alignment/>
    </xf>
    <xf numFmtId="181" fontId="5" fillId="9" borderId="1" xfId="0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181" fontId="5" fillId="2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1" fillId="2" borderId="14" xfId="16" applyFill="1" applyBorder="1" applyAlignment="1">
      <alignment horizontal="right"/>
    </xf>
    <xf numFmtId="0" fontId="1" fillId="0" borderId="14" xfId="16" applyBorder="1" applyAlignment="1">
      <alignment/>
    </xf>
    <xf numFmtId="0" fontId="1" fillId="2" borderId="0" xfId="16" applyFill="1" applyBorder="1" applyAlignment="1">
      <alignment horizontal="right"/>
    </xf>
    <xf numFmtId="0" fontId="1" fillId="0" borderId="0" xfId="16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利益率グラフ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'３期分析'!$C$41</c:f>
              <c:strCache>
                <c:ptCount val="1"/>
                <c:pt idx="0">
                  <c:v>粗利率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('３期分析'!$C$42,'３期分析'!$D$42,'３期分析'!$E$42,'３期分析'!$F$42)</c:f>
              <c:strCache/>
            </c:strRef>
          </c:cat>
          <c:val>
            <c:numRef>
              <c:f>'３期分析'!$C$44:$F$44</c:f>
              <c:numCache/>
            </c:numRef>
          </c:val>
          <c:smooth val="0"/>
        </c:ser>
        <c:ser>
          <c:idx val="1"/>
          <c:order val="1"/>
          <c:tx>
            <c:strRef>
              <c:f>'３期分析'!$G$41</c:f>
              <c:strCache>
                <c:ptCount val="1"/>
                <c:pt idx="0">
                  <c:v>販管費比率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('３期分析'!$C$42,'３期分析'!$D$42,'３期分析'!$E$42,'３期分析'!$F$42)</c:f>
              <c:strCache/>
            </c:strRef>
          </c:cat>
          <c:val>
            <c:numRef>
              <c:f>'３期分析'!$G$44:$J$44</c:f>
              <c:numCache/>
            </c:numRef>
          </c:val>
          <c:smooth val="0"/>
        </c:ser>
        <c:ser>
          <c:idx val="2"/>
          <c:order val="2"/>
          <c:tx>
            <c:strRef>
              <c:f>'３期分析'!$K$41</c:f>
              <c:strCache>
                <c:ptCount val="1"/>
                <c:pt idx="0">
                  <c:v>経常利益率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('３期分析'!$C$42,'３期分析'!$D$42,'３期分析'!$E$42,'３期分析'!$F$42)</c:f>
              <c:strCache/>
            </c:strRef>
          </c:cat>
          <c:val>
            <c:numRef>
              <c:f>'３期分析'!$K$44:$N$44</c:f>
              <c:numCache/>
            </c:numRef>
          </c:val>
          <c:smooth val="0"/>
        </c:ser>
        <c:marker val="1"/>
        <c:axId val="14704891"/>
        <c:axId val="65235156"/>
      </c:lineChart>
      <c:catAx>
        <c:axId val="14704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235156"/>
        <c:crosses val="autoZero"/>
        <c:auto val="1"/>
        <c:lblOffset val="100"/>
        <c:noMultiLvlLbl val="0"/>
      </c:catAx>
      <c:valAx>
        <c:axId val="652351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704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成長率グラフ(３期前比較)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'３期分析'!$K$18</c:f>
              <c:strCache>
                <c:ptCount val="1"/>
                <c:pt idx="0">
                  <c:v>３期前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('３期分析'!$B$18,'３期分析'!$B$22,'３期分析'!$B$26,'３期分析'!$B$30,'３期分析'!$B$34,'３期分析'!$B$38)</c:f>
              <c:strCache/>
            </c:strRef>
          </c:cat>
          <c:val>
            <c:numRef>
              <c:f>('３期分析'!$K$19,'３期分析'!$K$23,'３期分析'!$K$27,'３期分析'!$K$31,'３期分析'!$K$35,'３期分析'!$K$39)</c:f>
              <c:numCache/>
            </c:numRef>
          </c:val>
        </c:ser>
        <c:ser>
          <c:idx val="0"/>
          <c:order val="1"/>
          <c:tx>
            <c:strRef>
              <c:f>'３期分析'!$L$18</c:f>
              <c:strCache>
                <c:ptCount val="1"/>
                <c:pt idx="0">
                  <c:v>２期前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('３期分析'!$B$18,'３期分析'!$B$22,'３期分析'!$B$26,'３期分析'!$B$30,'３期分析'!$B$34,'３期分析'!$B$38)</c:f>
              <c:strCache/>
            </c:strRef>
          </c:cat>
          <c:val>
            <c:numRef>
              <c:f>('３期分析'!$L$19,'３期分析'!$L$23,'３期分析'!$L$27,'３期分析'!$L$31,'３期分析'!$L$35,'３期分析'!$L$39)</c:f>
              <c:numCache/>
            </c:numRef>
          </c:val>
        </c:ser>
        <c:ser>
          <c:idx val="1"/>
          <c:order val="2"/>
          <c:tx>
            <c:strRef>
              <c:f>'３期分析'!$M$18</c:f>
              <c:strCache>
                <c:ptCount val="1"/>
                <c:pt idx="0">
                  <c:v>前期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('３期分析'!$B$18,'３期分析'!$B$22,'３期分析'!$B$26,'３期分析'!$B$30,'３期分析'!$B$34,'３期分析'!$B$38)</c:f>
              <c:strCache/>
            </c:strRef>
          </c:cat>
          <c:val>
            <c:numRef>
              <c:f>('３期分析'!$M$19,'３期分析'!$M$23,'３期分析'!$M$27,'３期分析'!$M$31,'３期分析'!$M$35,'３期分析'!$M$39)</c:f>
              <c:numCache/>
            </c:numRef>
          </c:val>
        </c:ser>
        <c:ser>
          <c:idx val="2"/>
          <c:order val="3"/>
          <c:tx>
            <c:strRef>
              <c:f>'３期分析'!$N$18</c:f>
              <c:strCache>
                <c:ptCount val="1"/>
                <c:pt idx="0">
                  <c:v>(今期)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('３期分析'!$B$18,'３期分析'!$B$22,'３期分析'!$B$26,'３期分析'!$B$30,'３期分析'!$B$34,'３期分析'!$B$38)</c:f>
              <c:strCache/>
            </c:strRef>
          </c:cat>
          <c:val>
            <c:numRef>
              <c:f>('３期分析'!$N$19,'３期分析'!$N$23,'３期分析'!$N$27,'３期分析'!$N$31,'３期分析'!$N$35,'３期分析'!$N$39)</c:f>
              <c:numCache/>
            </c:numRef>
          </c:val>
        </c:ser>
        <c:axId val="50245493"/>
        <c:axId val="49556254"/>
      </c:barChart>
      <c:catAx>
        <c:axId val="50245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56254"/>
        <c:crosses val="autoZero"/>
        <c:auto val="1"/>
        <c:lblOffset val="100"/>
        <c:noMultiLvlLbl val="0"/>
      </c:catAx>
      <c:valAx>
        <c:axId val="495562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45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全店売上(前年同月比)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'月次分析'!$B$3</c:f>
              <c:strCache>
                <c:ptCount val="1"/>
                <c:pt idx="0">
                  <c:v>前期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'月次分析'!$C$3:$N$3</c:f>
              <c:strCache/>
            </c:strRef>
          </c:cat>
          <c:val>
            <c:numRef>
              <c:f>'月次分析'!$C$4:$N$4</c:f>
              <c:numCache/>
            </c:numRef>
          </c:val>
        </c:ser>
        <c:ser>
          <c:idx val="1"/>
          <c:order val="1"/>
          <c:tx>
            <c:strRef>
              <c:f>'月次分析'!$B$12</c:f>
              <c:strCache>
                <c:ptCount val="1"/>
                <c:pt idx="0">
                  <c:v>今期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'月次分析'!$C$3:$N$3</c:f>
              <c:strCache/>
            </c:strRef>
          </c:cat>
          <c:val>
            <c:numRef>
              <c:f>'月次分析'!$C$13:$N$13</c:f>
              <c:numCache/>
            </c:numRef>
          </c:val>
        </c:ser>
        <c:axId val="43353103"/>
        <c:axId val="54633608"/>
      </c:barChart>
      <c:catAx>
        <c:axId val="43353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33608"/>
        <c:crosses val="autoZero"/>
        <c:auto val="1"/>
        <c:lblOffset val="100"/>
        <c:noMultiLvlLbl val="0"/>
      </c:catAx>
      <c:valAx>
        <c:axId val="546336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53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既存店売上(前年同月比)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'月次分析'!$B$3</c:f>
              <c:strCache>
                <c:ptCount val="1"/>
                <c:pt idx="0">
                  <c:v>前期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'月次分析'!$C$3:$N$3</c:f>
              <c:strCache/>
            </c:strRef>
          </c:cat>
          <c:val>
            <c:numRef>
              <c:f>'月次分析'!$C$5:$N$5</c:f>
              <c:numCache/>
            </c:numRef>
          </c:val>
        </c:ser>
        <c:ser>
          <c:idx val="1"/>
          <c:order val="1"/>
          <c:tx>
            <c:strRef>
              <c:f>'月次分析'!$B$12</c:f>
              <c:strCache>
                <c:ptCount val="1"/>
                <c:pt idx="0">
                  <c:v>今期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'月次分析'!$C$3:$N$3</c:f>
              <c:strCache/>
            </c:strRef>
          </c:cat>
          <c:val>
            <c:numRef>
              <c:f>'月次分析'!$C$14:$N$14</c:f>
              <c:numCache/>
            </c:numRef>
          </c:val>
        </c:ser>
        <c:axId val="21940425"/>
        <c:axId val="63246098"/>
      </c:barChart>
      <c:catAx>
        <c:axId val="21940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46098"/>
        <c:crosses val="autoZero"/>
        <c:auto val="1"/>
        <c:lblOffset val="100"/>
        <c:noMultiLvlLbl val="0"/>
      </c:catAx>
      <c:valAx>
        <c:axId val="632460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40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中間予想進捗率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'月次分析'!$B$46</c:f>
              <c:strCache>
                <c:ptCount val="1"/>
                <c:pt idx="0">
                  <c:v>中間予想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'月次分析'!$C$45:$H$45</c:f>
              <c:strCache/>
            </c:strRef>
          </c:cat>
          <c:val>
            <c:numRef>
              <c:f>'月次分析'!$C$46:$H$46</c:f>
              <c:numCache/>
            </c:numRef>
          </c:val>
        </c:ser>
        <c:ser>
          <c:idx val="1"/>
          <c:order val="1"/>
          <c:tx>
            <c:strRef>
              <c:f>'月次分析'!$B$49</c:f>
              <c:strCache>
                <c:ptCount val="1"/>
                <c:pt idx="0">
                  <c:v>推定売上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'月次分析'!$C$49:$H$49</c:f>
              <c:numCache/>
            </c:numRef>
          </c:val>
        </c:ser>
        <c:axId val="32343971"/>
        <c:axId val="22660284"/>
      </c:barChart>
      <c:catAx>
        <c:axId val="32343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60284"/>
        <c:crosses val="autoZero"/>
        <c:auto val="1"/>
        <c:lblOffset val="100"/>
        <c:noMultiLvlLbl val="0"/>
      </c:catAx>
      <c:valAx>
        <c:axId val="226602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43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通期予想進捗率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'月次分析'!$B$47</c:f>
              <c:strCache>
                <c:ptCount val="1"/>
                <c:pt idx="0">
                  <c:v>通期予想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'月次分析'!$C$45:$N$45</c:f>
              <c:strCache/>
            </c:strRef>
          </c:cat>
          <c:val>
            <c:numRef>
              <c:f>'月次分析'!$C$47:$N$47</c:f>
              <c:numCache/>
            </c:numRef>
          </c:val>
        </c:ser>
        <c:ser>
          <c:idx val="1"/>
          <c:order val="1"/>
          <c:tx>
            <c:strRef>
              <c:f>'月次分析'!$B$49</c:f>
              <c:strCache>
                <c:ptCount val="1"/>
                <c:pt idx="0">
                  <c:v>推定売上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'月次分析'!$C$49:$N$49</c:f>
              <c:numCache/>
            </c:numRef>
          </c:val>
        </c:ser>
        <c:axId val="2615965"/>
        <c:axId val="23543686"/>
      </c:barChart>
      <c:catAx>
        <c:axId val="2615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43686"/>
        <c:crosses val="autoZero"/>
        <c:auto val="1"/>
        <c:lblOffset val="100"/>
        <c:noMultiLvlLbl val="0"/>
      </c:catAx>
      <c:valAx>
        <c:axId val="235436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5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49</xdr:row>
      <xdr:rowOff>0</xdr:rowOff>
    </xdr:from>
    <xdr:to>
      <xdr:col>6</xdr:col>
      <xdr:colOff>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152400" y="7315200"/>
        <a:ext cx="30194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49</xdr:row>
      <xdr:rowOff>0</xdr:rowOff>
    </xdr:from>
    <xdr:to>
      <xdr:col>14</xdr:col>
      <xdr:colOff>0</xdr:colOff>
      <xdr:row>71</xdr:row>
      <xdr:rowOff>0</xdr:rowOff>
    </xdr:to>
    <xdr:graphicFrame>
      <xdr:nvGraphicFramePr>
        <xdr:cNvPr id="2" name="Chart 2"/>
        <xdr:cNvGraphicFramePr/>
      </xdr:nvGraphicFramePr>
      <xdr:xfrm>
        <a:off x="3219450" y="7315200"/>
        <a:ext cx="42957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104775</xdr:colOff>
      <xdr:row>36</xdr:row>
      <xdr:rowOff>161925</xdr:rowOff>
    </xdr:to>
    <xdr:graphicFrame>
      <xdr:nvGraphicFramePr>
        <xdr:cNvPr id="1" name="Chart 3"/>
        <xdr:cNvGraphicFramePr/>
      </xdr:nvGraphicFramePr>
      <xdr:xfrm>
        <a:off x="161925" y="3171825"/>
        <a:ext cx="3657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161925</xdr:colOff>
      <xdr:row>21</xdr:row>
      <xdr:rowOff>0</xdr:rowOff>
    </xdr:from>
    <xdr:to>
      <xdr:col>14</xdr:col>
      <xdr:colOff>19050</xdr:colOff>
      <xdr:row>36</xdr:row>
      <xdr:rowOff>161925</xdr:rowOff>
    </xdr:to>
    <xdr:graphicFrame>
      <xdr:nvGraphicFramePr>
        <xdr:cNvPr id="2" name="Chart 4"/>
        <xdr:cNvGraphicFramePr/>
      </xdr:nvGraphicFramePr>
      <xdr:xfrm>
        <a:off x="3876675" y="3171825"/>
        <a:ext cx="36576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7</xdr:col>
      <xdr:colOff>114300</xdr:colOff>
      <xdr:row>69</xdr:row>
      <xdr:rowOff>0</xdr:rowOff>
    </xdr:to>
    <xdr:graphicFrame>
      <xdr:nvGraphicFramePr>
        <xdr:cNvPr id="3" name="Chart 5"/>
        <xdr:cNvGraphicFramePr/>
      </xdr:nvGraphicFramePr>
      <xdr:xfrm>
        <a:off x="161925" y="8258175"/>
        <a:ext cx="36671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171450</xdr:colOff>
      <xdr:row>53</xdr:row>
      <xdr:rowOff>0</xdr:rowOff>
    </xdr:from>
    <xdr:to>
      <xdr:col>14</xdr:col>
      <xdr:colOff>38100</xdr:colOff>
      <xdr:row>69</xdr:row>
      <xdr:rowOff>0</xdr:rowOff>
    </xdr:to>
    <xdr:graphicFrame>
      <xdr:nvGraphicFramePr>
        <xdr:cNvPr id="4" name="Chart 6"/>
        <xdr:cNvGraphicFramePr/>
      </xdr:nvGraphicFramePr>
      <xdr:xfrm>
        <a:off x="3886200" y="8258175"/>
        <a:ext cx="36671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tsyan.cocolog-nifty.com/" TargetMode="External" /><Relationship Id="rId2" Type="http://schemas.openxmlformats.org/officeDocument/2006/relationships/hyperlink" Target="http://hashang.kabuka.biz/" TargetMode="External" /><Relationship Id="rId3" Type="http://schemas.openxmlformats.org/officeDocument/2006/relationships/hyperlink" Target="http://hatsyan.cocolog-nifty.com/" TargetMode="External" /><Relationship Id="rId4" Type="http://schemas.openxmlformats.org/officeDocument/2006/relationships/hyperlink" Target="http://hashang.kabuka.biz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atsyan.cocolog-nifty.com/" TargetMode="External" /><Relationship Id="rId2" Type="http://schemas.openxmlformats.org/officeDocument/2006/relationships/hyperlink" Target="http://hashang.kabuka.biz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atsyan.cocolog-nifty.com/" TargetMode="External" /><Relationship Id="rId2" Type="http://schemas.openxmlformats.org/officeDocument/2006/relationships/hyperlink" Target="http://hashang.kabuka.biz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hatsyan.cocolog-nifty.com/" TargetMode="External" /><Relationship Id="rId2" Type="http://schemas.openxmlformats.org/officeDocument/2006/relationships/hyperlink" Target="http://hashang.kabuka.biz/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00390625" style="0" bestFit="1" customWidth="1"/>
    <col min="3" max="14" width="7.125" style="0" customWidth="1"/>
    <col min="15" max="16" width="2.125" style="0" customWidth="1"/>
    <col min="17" max="17" width="11.125" style="0" customWidth="1"/>
    <col min="18" max="29" width="7.125" style="0" customWidth="1"/>
    <col min="30" max="30" width="2.125" style="0" customWidth="1"/>
  </cols>
  <sheetData>
    <row r="1" spans="1:30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65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tr">
        <f>N1</f>
        <v>【はっしゃん式】業績予想シート (0000 会社名)</v>
      </c>
      <c r="AD1" s="2"/>
    </row>
    <row r="2" spans="1:30" ht="13.5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49"/>
      <c r="O2" s="2"/>
      <c r="P2" s="2" t="s">
        <v>96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50"/>
      <c r="AD2" s="2"/>
    </row>
    <row r="3" spans="1:30" ht="13.5">
      <c r="A3" s="2"/>
      <c r="B3" s="4"/>
      <c r="C3" s="6" t="s">
        <v>22</v>
      </c>
      <c r="D3" s="5" t="s">
        <v>23</v>
      </c>
      <c r="E3" s="78" t="s">
        <v>29</v>
      </c>
      <c r="F3" s="6" t="str">
        <f>LEFT(C3,4)+1&amp;"年"</f>
        <v>2005年</v>
      </c>
      <c r="G3" s="5" t="str">
        <f>D3</f>
        <v>3月期</v>
      </c>
      <c r="H3" s="78" t="s">
        <v>29</v>
      </c>
      <c r="I3" s="6" t="str">
        <f>LEFT(F3,4)+1&amp;"年"</f>
        <v>2006年</v>
      </c>
      <c r="J3" s="5" t="str">
        <f>D3</f>
        <v>3月期</v>
      </c>
      <c r="K3" s="78" t="s">
        <v>29</v>
      </c>
      <c r="L3" s="6" t="str">
        <f>LEFT(I3,4)+1&amp;"年"</f>
        <v>2007年</v>
      </c>
      <c r="M3" s="5" t="str">
        <f>D3</f>
        <v>3月期</v>
      </c>
      <c r="N3" s="78" t="s">
        <v>29</v>
      </c>
      <c r="O3" s="2"/>
      <c r="P3" s="2"/>
      <c r="Q3" s="151"/>
      <c r="R3" s="151"/>
      <c r="S3" s="64"/>
      <c r="T3" s="152"/>
      <c r="U3" s="151"/>
      <c r="V3" s="64"/>
      <c r="W3" s="152"/>
      <c r="X3" s="151"/>
      <c r="Y3" s="64"/>
      <c r="Z3" s="152"/>
      <c r="AA3" s="151"/>
      <c r="AB3" s="64"/>
      <c r="AC3" s="152"/>
      <c r="AD3" s="2"/>
    </row>
    <row r="4" spans="1:30" ht="13.5">
      <c r="A4" s="2"/>
      <c r="B4" s="4" t="s">
        <v>0</v>
      </c>
      <c r="C4" s="17"/>
      <c r="D4" s="11"/>
      <c r="E4" s="133" t="s">
        <v>60</v>
      </c>
      <c r="F4" s="10"/>
      <c r="G4" s="11"/>
      <c r="H4" s="143" t="str">
        <f>E4</f>
        <v>百万</v>
      </c>
      <c r="I4" s="10"/>
      <c r="J4" s="11"/>
      <c r="K4" s="143" t="str">
        <f>E4</f>
        <v>百万</v>
      </c>
      <c r="L4" s="10"/>
      <c r="M4" s="11">
        <f>IF(M22&lt;&gt;"",M22,IF(J22&lt;&gt;"",J22,IF(G22&lt;&gt;"",G22,IF(D22&lt;&gt;"",D22,0))))</f>
        <v>0</v>
      </c>
      <c r="N4" s="133" t="str">
        <f>E4</f>
        <v>百万</v>
      </c>
      <c r="O4" s="2"/>
      <c r="P4" s="2"/>
      <c r="Q4" s="151"/>
      <c r="R4" s="17"/>
      <c r="S4" s="11"/>
      <c r="T4" s="143"/>
      <c r="U4" s="10"/>
      <c r="V4" s="11"/>
      <c r="W4" s="143"/>
      <c r="X4" s="10"/>
      <c r="Y4" s="13"/>
      <c r="Z4" s="143"/>
      <c r="AA4" s="10"/>
      <c r="AB4" s="11"/>
      <c r="AC4" s="133"/>
      <c r="AD4" s="2"/>
    </row>
    <row r="5" spans="1:30" ht="13.5">
      <c r="A5" s="2"/>
      <c r="B5" s="4" t="s">
        <v>1</v>
      </c>
      <c r="C5" s="7"/>
      <c r="D5" s="8"/>
      <c r="E5" s="56" t="str">
        <f aca="true" t="shared" si="0" ref="E5:E10">IF(D$4,D5/D$4,"-")</f>
        <v>-</v>
      </c>
      <c r="F5" s="14"/>
      <c r="G5" s="13"/>
      <c r="H5" s="56" t="str">
        <f aca="true" t="shared" si="1" ref="H5:H10">IF(G$4,G5/G$4,"-")</f>
        <v>-</v>
      </c>
      <c r="I5" s="14"/>
      <c r="J5" s="13"/>
      <c r="K5" s="56" t="str">
        <f aca="true" t="shared" si="2" ref="K5:K10">IF(J$4,J5/J$4,"-")</f>
        <v>-</v>
      </c>
      <c r="L5" s="14"/>
      <c r="M5" s="13"/>
      <c r="N5" s="56" t="str">
        <f aca="true" t="shared" si="3" ref="N5:N10">IF(M$4,M5/M$4,"-")</f>
        <v>-</v>
      </c>
      <c r="O5" s="2"/>
      <c r="P5" s="2"/>
      <c r="Q5" s="151"/>
      <c r="R5" s="7"/>
      <c r="S5" s="8"/>
      <c r="T5" s="56"/>
      <c r="U5" s="14"/>
      <c r="V5" s="13"/>
      <c r="W5" s="56"/>
      <c r="X5" s="14"/>
      <c r="Y5" s="13"/>
      <c r="Z5" s="56"/>
      <c r="AA5" s="14"/>
      <c r="AB5" s="13"/>
      <c r="AC5" s="56"/>
      <c r="AD5" s="2"/>
    </row>
    <row r="6" spans="1:30" ht="13.5">
      <c r="A6" s="2"/>
      <c r="B6" s="4" t="s">
        <v>2</v>
      </c>
      <c r="C6" s="12"/>
      <c r="D6" s="13"/>
      <c r="E6" s="56" t="str">
        <f t="shared" si="0"/>
        <v>-</v>
      </c>
      <c r="F6" s="10"/>
      <c r="G6" s="11"/>
      <c r="H6" s="56" t="str">
        <f t="shared" si="1"/>
        <v>-</v>
      </c>
      <c r="I6" s="10"/>
      <c r="J6" s="11"/>
      <c r="K6" s="56" t="str">
        <f t="shared" si="2"/>
        <v>-</v>
      </c>
      <c r="L6" s="10"/>
      <c r="M6" s="11"/>
      <c r="N6" s="56" t="str">
        <f t="shared" si="3"/>
        <v>-</v>
      </c>
      <c r="O6" s="2"/>
      <c r="P6" s="2"/>
      <c r="Q6" s="151"/>
      <c r="R6" s="12"/>
      <c r="S6" s="13"/>
      <c r="T6" s="56"/>
      <c r="U6" s="10"/>
      <c r="V6" s="11"/>
      <c r="W6" s="56"/>
      <c r="X6" s="10"/>
      <c r="Y6" s="13"/>
      <c r="Z6" s="56"/>
      <c r="AA6" s="10"/>
      <c r="AB6" s="11"/>
      <c r="AC6" s="56"/>
      <c r="AD6" s="2"/>
    </row>
    <row r="7" spans="1:30" ht="13.5">
      <c r="A7" s="2"/>
      <c r="B7" s="4" t="s">
        <v>3</v>
      </c>
      <c r="C7" s="17"/>
      <c r="D7" s="11"/>
      <c r="E7" s="56" t="str">
        <f t="shared" si="0"/>
        <v>-</v>
      </c>
      <c r="F7" s="14"/>
      <c r="G7" s="13"/>
      <c r="H7" s="56" t="str">
        <f t="shared" si="1"/>
        <v>-</v>
      </c>
      <c r="I7" s="14"/>
      <c r="J7" s="13"/>
      <c r="K7" s="56" t="str">
        <f t="shared" si="2"/>
        <v>-</v>
      </c>
      <c r="L7" s="14"/>
      <c r="M7" s="13"/>
      <c r="N7" s="56" t="str">
        <f t="shared" si="3"/>
        <v>-</v>
      </c>
      <c r="O7" s="2"/>
      <c r="P7" s="2"/>
      <c r="Q7" s="151"/>
      <c r="R7" s="17"/>
      <c r="S7" s="11"/>
      <c r="T7" s="56"/>
      <c r="U7" s="14"/>
      <c r="V7" s="13"/>
      <c r="W7" s="56"/>
      <c r="X7" s="14"/>
      <c r="Y7" s="13"/>
      <c r="Z7" s="56"/>
      <c r="AA7" s="14"/>
      <c r="AB7" s="13"/>
      <c r="AC7" s="56"/>
      <c r="AD7" s="2"/>
    </row>
    <row r="8" spans="1:30" ht="13.5">
      <c r="A8" s="2"/>
      <c r="B8" s="4" t="s">
        <v>4</v>
      </c>
      <c r="C8" s="12"/>
      <c r="D8" s="13"/>
      <c r="E8" s="56" t="str">
        <f t="shared" si="0"/>
        <v>-</v>
      </c>
      <c r="F8" s="10"/>
      <c r="G8" s="11"/>
      <c r="H8" s="56" t="str">
        <f t="shared" si="1"/>
        <v>-</v>
      </c>
      <c r="I8" s="10"/>
      <c r="J8" s="11"/>
      <c r="K8" s="56" t="str">
        <f t="shared" si="2"/>
        <v>-</v>
      </c>
      <c r="L8" s="10"/>
      <c r="M8" s="11"/>
      <c r="N8" s="56" t="str">
        <f t="shared" si="3"/>
        <v>-</v>
      </c>
      <c r="O8" s="2"/>
      <c r="P8" s="2"/>
      <c r="Q8" s="151"/>
      <c r="R8" s="12"/>
      <c r="S8" s="13"/>
      <c r="T8" s="56"/>
      <c r="U8" s="10"/>
      <c r="V8" s="11"/>
      <c r="W8" s="56"/>
      <c r="X8" s="10"/>
      <c r="Y8" s="13"/>
      <c r="Z8" s="56"/>
      <c r="AA8" s="10"/>
      <c r="AB8" s="11"/>
      <c r="AC8" s="56"/>
      <c r="AD8" s="2"/>
    </row>
    <row r="9" spans="1:30" ht="13.5">
      <c r="A9" s="2"/>
      <c r="B9" s="4" t="s">
        <v>5</v>
      </c>
      <c r="C9" s="18"/>
      <c r="D9" s="19"/>
      <c r="E9" s="56" t="str">
        <f t="shared" si="0"/>
        <v>-</v>
      </c>
      <c r="F9" s="14"/>
      <c r="G9" s="13"/>
      <c r="H9" s="56" t="str">
        <f t="shared" si="1"/>
        <v>-</v>
      </c>
      <c r="I9" s="14"/>
      <c r="J9" s="13"/>
      <c r="K9" s="56" t="str">
        <f t="shared" si="2"/>
        <v>-</v>
      </c>
      <c r="L9" s="14"/>
      <c r="M9" s="13">
        <f>IF(M23&lt;&gt;"",M23,IF(J23&lt;&gt;"",J23,IF(G23&lt;&gt;"",G23,IF(D23&lt;&gt;"",D23,0))))</f>
        <v>0</v>
      </c>
      <c r="N9" s="56" t="str">
        <f t="shared" si="3"/>
        <v>-</v>
      </c>
      <c r="O9" s="2"/>
      <c r="P9" s="2"/>
      <c r="Q9" s="151"/>
      <c r="R9" s="18"/>
      <c r="S9" s="19"/>
      <c r="T9" s="56"/>
      <c r="U9" s="14"/>
      <c r="V9" s="13"/>
      <c r="W9" s="56"/>
      <c r="X9" s="14"/>
      <c r="Y9" s="13"/>
      <c r="Z9" s="56"/>
      <c r="AA9" s="14"/>
      <c r="AB9" s="13"/>
      <c r="AC9" s="56"/>
      <c r="AD9" s="2"/>
    </row>
    <row r="10" spans="1:30" ht="13.5">
      <c r="A10" s="2"/>
      <c r="B10" s="4" t="s">
        <v>6</v>
      </c>
      <c r="C10" s="57"/>
      <c r="D10" s="19"/>
      <c r="E10" s="56" t="str">
        <f t="shared" si="0"/>
        <v>-</v>
      </c>
      <c r="F10" s="57"/>
      <c r="G10" s="19"/>
      <c r="H10" s="56" t="str">
        <f t="shared" si="1"/>
        <v>-</v>
      </c>
      <c r="I10" s="57"/>
      <c r="J10" s="19"/>
      <c r="K10" s="56" t="str">
        <f t="shared" si="2"/>
        <v>-</v>
      </c>
      <c r="L10" s="57" t="s">
        <v>38</v>
      </c>
      <c r="M10" s="13">
        <f>IF(M24&lt;&gt;"",M24,IF(J24&lt;&gt;"",J24,IF(G24&lt;&gt;"",G24,IF(D24&lt;&gt;"",D24,0))))</f>
        <v>0</v>
      </c>
      <c r="N10" s="56" t="str">
        <f t="shared" si="3"/>
        <v>-</v>
      </c>
      <c r="O10" s="2"/>
      <c r="P10" s="2"/>
      <c r="Q10" s="151"/>
      <c r="R10" s="57"/>
      <c r="S10" s="19"/>
      <c r="T10" s="56"/>
      <c r="U10" s="57"/>
      <c r="V10" s="19"/>
      <c r="W10" s="56"/>
      <c r="X10" s="57"/>
      <c r="Y10" s="19"/>
      <c r="Z10" s="56"/>
      <c r="AA10" s="57"/>
      <c r="AB10" s="19"/>
      <c r="AC10" s="56"/>
      <c r="AD10" s="2"/>
    </row>
    <row r="11" spans="1:30" ht="4.5" customHeight="1">
      <c r="A11" s="2"/>
      <c r="B11" s="21"/>
      <c r="C11" s="22"/>
      <c r="D11" s="23"/>
      <c r="E11" s="24"/>
      <c r="F11" s="24"/>
      <c r="G11" s="23"/>
      <c r="H11" s="24"/>
      <c r="I11" s="24"/>
      <c r="J11" s="23"/>
      <c r="K11" s="24"/>
      <c r="L11" s="24"/>
      <c r="M11" s="23"/>
      <c r="N11" s="24"/>
      <c r="O11" s="2"/>
      <c r="P11" s="2"/>
      <c r="Q11" s="21"/>
      <c r="R11" s="22"/>
      <c r="S11" s="23"/>
      <c r="T11" s="24"/>
      <c r="U11" s="24"/>
      <c r="V11" s="23"/>
      <c r="W11" s="24"/>
      <c r="X11" s="24"/>
      <c r="Y11" s="23"/>
      <c r="Z11" s="24"/>
      <c r="AA11" s="24"/>
      <c r="AB11" s="23"/>
      <c r="AC11" s="24"/>
      <c r="AD11" s="2"/>
    </row>
    <row r="12" spans="1:30" ht="13.5" customHeight="1">
      <c r="A12" s="2"/>
      <c r="B12" s="4" t="s">
        <v>113</v>
      </c>
      <c r="C12" s="184">
        <f>IF(D13,D12*1000/D13,0)</f>
        <v>0</v>
      </c>
      <c r="D12" s="25"/>
      <c r="E12" s="56">
        <v>0</v>
      </c>
      <c r="F12" s="184">
        <f>IF(G13,G12*1000/G13,0)</f>
        <v>0</v>
      </c>
      <c r="G12" s="25"/>
      <c r="H12" s="56">
        <v>0</v>
      </c>
      <c r="I12" s="184">
        <f>IF(J13,J12*1000/J13,0)</f>
        <v>0</v>
      </c>
      <c r="J12" s="25"/>
      <c r="K12" s="56">
        <v>0</v>
      </c>
      <c r="L12" s="184">
        <f>IF(M13,M12*1000/M13,0)</f>
        <v>0</v>
      </c>
      <c r="M12" s="25"/>
      <c r="N12" s="56">
        <v>0</v>
      </c>
      <c r="O12" s="2"/>
      <c r="P12" s="2"/>
      <c r="Q12" s="151"/>
      <c r="R12" s="12"/>
      <c r="S12" s="25"/>
      <c r="T12" s="133"/>
      <c r="U12" s="25"/>
      <c r="V12" s="25"/>
      <c r="W12" s="133"/>
      <c r="X12" s="15"/>
      <c r="Y12" s="25"/>
      <c r="Z12" s="133"/>
      <c r="AA12" s="15"/>
      <c r="AB12" s="25"/>
      <c r="AC12" s="133"/>
      <c r="AD12" s="2"/>
    </row>
    <row r="13" spans="1:30" ht="13.5">
      <c r="A13" s="2"/>
      <c r="B13" s="4" t="s">
        <v>109</v>
      </c>
      <c r="C13" s="178" t="s">
        <v>108</v>
      </c>
      <c r="D13" s="25"/>
      <c r="E13" s="72">
        <f>IF(D13,D10*1000/D13,0)</f>
        <v>0</v>
      </c>
      <c r="F13" s="179" t="str">
        <f>C13</f>
        <v>千株</v>
      </c>
      <c r="G13" s="25"/>
      <c r="H13" s="72">
        <f>IF(G13,G10*1000/G13,0)</f>
        <v>0</v>
      </c>
      <c r="I13" s="179" t="str">
        <f>F13</f>
        <v>千株</v>
      </c>
      <c r="J13" s="25"/>
      <c r="K13" s="72">
        <f>IF(J13,J10*1000/J13,0)</f>
        <v>0</v>
      </c>
      <c r="L13" s="179" t="str">
        <f>I13</f>
        <v>千株</v>
      </c>
      <c r="M13" s="13">
        <f>IF(M26&lt;&gt;"",M26,IF(J26&lt;&gt;"",J26,IF(G26&lt;&gt;"",G26,IF(D26&lt;&gt;"",D26,0))))</f>
        <v>0</v>
      </c>
      <c r="N13" s="72">
        <f>IF(M13,M10*1000/M13,0)</f>
        <v>0</v>
      </c>
      <c r="O13" s="2"/>
      <c r="P13" s="2"/>
      <c r="Q13" s="151"/>
      <c r="R13" s="12"/>
      <c r="S13" s="25"/>
      <c r="T13" s="133"/>
      <c r="U13" s="25"/>
      <c r="V13" s="25"/>
      <c r="W13" s="133"/>
      <c r="X13" s="15"/>
      <c r="Y13" s="25"/>
      <c r="Z13" s="133"/>
      <c r="AA13" s="15"/>
      <c r="AB13" s="25"/>
      <c r="AC13" s="133"/>
      <c r="AD13" s="2"/>
    </row>
    <row r="14" spans="1:30" ht="13.5">
      <c r="A14" s="2"/>
      <c r="B14" s="4" t="s">
        <v>8</v>
      </c>
      <c r="C14" s="57">
        <f>DATE(LEFT(C3,4),LEFT(D3,LEN(D3)-2)+1,0)</f>
        <v>38077</v>
      </c>
      <c r="D14" s="27"/>
      <c r="E14" s="176">
        <f>IF(E13,D14/E13,0)</f>
        <v>0</v>
      </c>
      <c r="F14" s="57">
        <f>DATE(LEFT(F3,4),LEFT(G3,LEN(G3)-2)+1,0)</f>
        <v>38442</v>
      </c>
      <c r="G14" s="27"/>
      <c r="H14" s="176">
        <f>IF(H13,G14/H13,0)</f>
        <v>0</v>
      </c>
      <c r="I14" s="57">
        <f>DATE(LEFT(I3,4),LEFT(J3,LEN(J3)-2)+1,0)</f>
        <v>38807</v>
      </c>
      <c r="J14" s="27"/>
      <c r="K14" s="176">
        <f>IF(K13,J14/K13,0)</f>
        <v>0</v>
      </c>
      <c r="L14" s="57">
        <f ca="1">IF(L10="会社予想",TODAY(),DATE(LEFT(L3,4),LEFT(M3,LEN(M3)-2)+1,0))</f>
        <v>43745</v>
      </c>
      <c r="M14" s="27"/>
      <c r="N14" s="176">
        <f>IF(N13,M14/N13,0)</f>
        <v>0</v>
      </c>
      <c r="O14" s="2"/>
      <c r="P14" s="2"/>
      <c r="Q14" s="151"/>
      <c r="R14" s="57"/>
      <c r="S14" s="27"/>
      <c r="T14" s="176"/>
      <c r="U14" s="57"/>
      <c r="V14" s="27"/>
      <c r="W14" s="176"/>
      <c r="X14" s="57"/>
      <c r="Y14" s="27"/>
      <c r="Z14" s="176"/>
      <c r="AA14" s="57"/>
      <c r="AB14" s="27"/>
      <c r="AC14" s="176"/>
      <c r="AD14" s="2"/>
    </row>
    <row r="15" spans="1:30" ht="4.5" customHeight="1">
      <c r="A15" s="2"/>
      <c r="B15" s="21"/>
      <c r="C15" s="21"/>
      <c r="D15" s="29"/>
      <c r="E15" s="30"/>
      <c r="F15" s="30"/>
      <c r="G15" s="29"/>
      <c r="H15" s="30"/>
      <c r="I15" s="30"/>
      <c r="J15" s="29"/>
      <c r="K15" s="30"/>
      <c r="L15" s="30"/>
      <c r="M15" s="29"/>
      <c r="N15" s="30"/>
      <c r="O15" s="2"/>
      <c r="P15" s="2"/>
      <c r="Q15" s="21"/>
      <c r="R15" s="21"/>
      <c r="S15" s="29"/>
      <c r="T15" s="30"/>
      <c r="U15" s="30"/>
      <c r="V15" s="29"/>
      <c r="W15" s="30"/>
      <c r="X15" s="30"/>
      <c r="Y15" s="29"/>
      <c r="Z15" s="30"/>
      <c r="AA15" s="30"/>
      <c r="AB15" s="29"/>
      <c r="AC15" s="30"/>
      <c r="AD15" s="2"/>
    </row>
    <row r="16" spans="1:30" ht="13.5" customHeight="1">
      <c r="A16" s="2"/>
      <c r="B16" s="4"/>
      <c r="C16" s="79" t="s">
        <v>18</v>
      </c>
      <c r="D16" s="80" t="s">
        <v>35</v>
      </c>
      <c r="E16" s="81" t="s">
        <v>55</v>
      </c>
      <c r="F16" s="79" t="str">
        <f aca="true" t="shared" si="4" ref="F16:N16">C16</f>
        <v>売上</v>
      </c>
      <c r="G16" s="80" t="str">
        <f t="shared" si="4"/>
        <v>経常</v>
      </c>
      <c r="H16" s="81" t="str">
        <f t="shared" si="4"/>
        <v>株価</v>
      </c>
      <c r="I16" s="79" t="str">
        <f t="shared" si="4"/>
        <v>売上</v>
      </c>
      <c r="J16" s="80" t="str">
        <f t="shared" si="4"/>
        <v>経常</v>
      </c>
      <c r="K16" s="81" t="str">
        <f t="shared" si="4"/>
        <v>株価</v>
      </c>
      <c r="L16" s="79" t="str">
        <f t="shared" si="4"/>
        <v>売上</v>
      </c>
      <c r="M16" s="80" t="str">
        <f t="shared" si="4"/>
        <v>経常</v>
      </c>
      <c r="N16" s="81" t="str">
        <f t="shared" si="4"/>
        <v>株価</v>
      </c>
      <c r="O16" s="2"/>
      <c r="P16" s="2"/>
      <c r="Q16" s="151"/>
      <c r="R16" s="153"/>
      <c r="S16" s="154"/>
      <c r="T16" s="155"/>
      <c r="U16" s="153"/>
      <c r="V16" s="154"/>
      <c r="W16" s="155"/>
      <c r="X16" s="153"/>
      <c r="Y16" s="154"/>
      <c r="Z16" s="155"/>
      <c r="AA16" s="153"/>
      <c r="AB16" s="154"/>
      <c r="AC16" s="155"/>
      <c r="AD16" s="2"/>
    </row>
    <row r="17" spans="1:30" ht="13.5" customHeight="1">
      <c r="A17" s="2"/>
      <c r="B17" s="4" t="s">
        <v>34</v>
      </c>
      <c r="C17" s="147" t="s">
        <v>62</v>
      </c>
      <c r="D17" s="147" t="s">
        <v>62</v>
      </c>
      <c r="E17" s="147" t="s">
        <v>62</v>
      </c>
      <c r="F17" s="28">
        <f>IF(D4,G4/D4,0)</f>
        <v>0</v>
      </c>
      <c r="G17" s="28">
        <f>IF(D9,G9/D9,0)</f>
        <v>0</v>
      </c>
      <c r="H17" s="28">
        <f>IF(D14,G14/D14,0)</f>
        <v>0</v>
      </c>
      <c r="I17" s="28">
        <f>IF(G4,J4/G4,0)</f>
        <v>0</v>
      </c>
      <c r="J17" s="28">
        <f>IF(G9,J9/G9,0)</f>
        <v>0</v>
      </c>
      <c r="K17" s="28">
        <f>IF(G14,J14/G14,0)</f>
        <v>0</v>
      </c>
      <c r="L17" s="28">
        <f>IF(J4,M4/J4,0)</f>
        <v>0</v>
      </c>
      <c r="M17" s="28">
        <f>IF(J9,M9/J9,0)</f>
        <v>0</v>
      </c>
      <c r="N17" s="28">
        <f>IF(J14,M14/J14,0)</f>
        <v>0</v>
      </c>
      <c r="O17" s="2"/>
      <c r="P17" s="2"/>
      <c r="Q17" s="151"/>
      <c r="R17" s="147"/>
      <c r="S17" s="147"/>
      <c r="T17" s="147"/>
      <c r="U17" s="28"/>
      <c r="V17" s="28"/>
      <c r="W17" s="28"/>
      <c r="X17" s="28"/>
      <c r="Y17" s="28"/>
      <c r="Z17" s="28"/>
      <c r="AA17" s="28"/>
      <c r="AB17" s="28"/>
      <c r="AC17" s="28"/>
      <c r="AD17" s="2"/>
    </row>
    <row r="18" spans="1:30" ht="13.5" customHeight="1">
      <c r="A18" s="2"/>
      <c r="B18" s="4" t="s">
        <v>68</v>
      </c>
      <c r="C18" s="28">
        <f>IF($D4,D4/$D4,0)</f>
        <v>0</v>
      </c>
      <c r="D18" s="28">
        <f>IF($D9,D9/$D9,0)</f>
        <v>0</v>
      </c>
      <c r="E18" s="28">
        <f>IF($D14,D14/$D14,0)</f>
        <v>0</v>
      </c>
      <c r="F18" s="28">
        <f>IF($D4,G4/$D4,0)</f>
        <v>0</v>
      </c>
      <c r="G18" s="28">
        <f>IF($D9,G9/$D9,0)</f>
        <v>0</v>
      </c>
      <c r="H18" s="28">
        <f>IF($D14,G14/$D14,0)</f>
        <v>0</v>
      </c>
      <c r="I18" s="28">
        <f>IF($D4,J4/$D4,0)</f>
        <v>0</v>
      </c>
      <c r="J18" s="28">
        <f>IF($D9,J9/$D9,0)</f>
        <v>0</v>
      </c>
      <c r="K18" s="28">
        <f>IF($D14,J14/$D14,0)</f>
        <v>0</v>
      </c>
      <c r="L18" s="28">
        <f>IF($D4,M4/$D4,0)</f>
        <v>0</v>
      </c>
      <c r="M18" s="28">
        <f>IF($D9,M9/$D9,0)</f>
        <v>0</v>
      </c>
      <c r="N18" s="28">
        <f>IF($D14,M14/$D14,0)</f>
        <v>0</v>
      </c>
      <c r="O18" s="2"/>
      <c r="P18" s="2"/>
      <c r="Q18" s="151"/>
      <c r="R18" s="147"/>
      <c r="S18" s="147"/>
      <c r="T18" s="147"/>
      <c r="U18" s="28"/>
      <c r="V18" s="28"/>
      <c r="W18" s="28"/>
      <c r="X18" s="28"/>
      <c r="Y18" s="28"/>
      <c r="Z18" s="28"/>
      <c r="AA18" s="28"/>
      <c r="AB18" s="28"/>
      <c r="AC18" s="28"/>
      <c r="AD18" s="2"/>
    </row>
    <row r="19" spans="1:30" ht="6.75" customHeight="1">
      <c r="A19" s="2"/>
      <c r="B19" s="21"/>
      <c r="C19" s="21"/>
      <c r="D19" s="29"/>
      <c r="E19" s="30"/>
      <c r="F19" s="30"/>
      <c r="G19" s="29"/>
      <c r="H19" s="30"/>
      <c r="I19" s="30"/>
      <c r="J19" s="29"/>
      <c r="K19" s="30"/>
      <c r="L19" s="30"/>
      <c r="M19" s="29"/>
      <c r="N19" s="30"/>
      <c r="O19" s="2"/>
      <c r="P19" s="2"/>
      <c r="Q19" s="21"/>
      <c r="R19" s="21"/>
      <c r="S19" s="29"/>
      <c r="T19" s="30"/>
      <c r="U19" s="30"/>
      <c r="V19" s="29"/>
      <c r="W19" s="30"/>
      <c r="X19" s="30"/>
      <c r="Y19" s="29"/>
      <c r="Z19" s="30"/>
      <c r="AA19" s="30"/>
      <c r="AB19" s="29"/>
      <c r="AC19" s="30"/>
      <c r="AD19" s="2"/>
    </row>
    <row r="20" spans="1:30" ht="13.5">
      <c r="A20" s="2" t="s">
        <v>37</v>
      </c>
      <c r="B20" s="21"/>
      <c r="C20" s="21"/>
      <c r="D20" s="29"/>
      <c r="E20" s="30"/>
      <c r="F20" s="30"/>
      <c r="G20" s="29"/>
      <c r="H20" s="30"/>
      <c r="I20" s="30"/>
      <c r="J20" s="29"/>
      <c r="K20" s="30"/>
      <c r="L20" s="30"/>
      <c r="M20" s="29"/>
      <c r="N20" s="30"/>
      <c r="O20" s="2"/>
      <c r="P20" s="2" t="s">
        <v>95</v>
      </c>
      <c r="Q20" s="21"/>
      <c r="R20" s="21"/>
      <c r="S20" s="29"/>
      <c r="T20" s="30"/>
      <c r="U20" s="30"/>
      <c r="V20" s="29"/>
      <c r="W20" s="30"/>
      <c r="X20" s="30"/>
      <c r="Y20" s="29"/>
      <c r="Z20" s="30"/>
      <c r="AA20" s="30"/>
      <c r="AB20" s="29"/>
      <c r="AC20" s="30"/>
      <c r="AD20" s="2"/>
    </row>
    <row r="21" spans="1:30" ht="13.5">
      <c r="A21" s="2"/>
      <c r="B21" s="4"/>
      <c r="C21" s="31" t="s">
        <v>26</v>
      </c>
      <c r="D21" s="60"/>
      <c r="E21" s="125" t="s">
        <v>27</v>
      </c>
      <c r="F21" s="33" t="s">
        <v>83</v>
      </c>
      <c r="G21" s="58">
        <f>IF(G22&gt;0,IF(G24&gt;D24,"上方修正",IF(G24&lt;D24,"下方修正","据え置き")),"")</f>
      </c>
      <c r="H21" s="126" t="s">
        <v>27</v>
      </c>
      <c r="I21" s="35" t="s">
        <v>84</v>
      </c>
      <c r="J21" s="59">
        <f>IF(J22&gt;0,IF(J24&gt;G24,"上方修正",IF(J24&lt;G24,"下方修正","据え置き")),"")</f>
      </c>
      <c r="K21" s="127" t="s">
        <v>27</v>
      </c>
      <c r="L21" s="37" t="s">
        <v>85</v>
      </c>
      <c r="M21" s="73">
        <f>IF(M22&gt;0,IF(M24&gt;J24,"上方修正",IF(M24&lt;J24,"下方修正","据え置き")),"")</f>
      </c>
      <c r="N21" s="75" t="s">
        <v>27</v>
      </c>
      <c r="O21" s="2"/>
      <c r="P21" s="2"/>
      <c r="Q21" s="151"/>
      <c r="R21" s="151"/>
      <c r="S21" s="62"/>
      <c r="T21" s="156"/>
      <c r="U21" s="151"/>
      <c r="V21" s="62"/>
      <c r="W21" s="156"/>
      <c r="X21" s="151"/>
      <c r="Y21" s="62"/>
      <c r="Z21" s="156"/>
      <c r="AA21" s="151"/>
      <c r="AB21" s="62"/>
      <c r="AC21" s="152"/>
      <c r="AD21" s="2"/>
    </row>
    <row r="22" spans="1:30" ht="13.5">
      <c r="A22" s="2"/>
      <c r="B22" s="39" t="s">
        <v>0</v>
      </c>
      <c r="C22" s="157"/>
      <c r="D22" s="19"/>
      <c r="E22" s="56" t="str">
        <f>IF($J4,D22/$J4,"-")</f>
        <v>-</v>
      </c>
      <c r="F22" s="157"/>
      <c r="G22" s="8"/>
      <c r="H22" s="56" t="str">
        <f>IF($J4,G22/$J4,"-")</f>
        <v>-</v>
      </c>
      <c r="I22" s="157"/>
      <c r="J22" s="8"/>
      <c r="K22" s="56" t="str">
        <f>IF($J4,J22/$J4,"-")</f>
        <v>-</v>
      </c>
      <c r="L22" s="20"/>
      <c r="M22" s="19"/>
      <c r="N22" s="56" t="str">
        <f>IF($J4,M22/$J4,"-")</f>
        <v>-</v>
      </c>
      <c r="O22" s="2"/>
      <c r="P22" s="2"/>
      <c r="Q22" s="158"/>
      <c r="R22" s="141"/>
      <c r="S22" s="19"/>
      <c r="T22" s="56"/>
      <c r="U22" s="141"/>
      <c r="V22" s="8"/>
      <c r="W22" s="56"/>
      <c r="X22" s="141"/>
      <c r="Y22" s="8"/>
      <c r="Z22" s="56"/>
      <c r="AA22" s="20"/>
      <c r="AB22" s="19"/>
      <c r="AC22" s="56"/>
      <c r="AD22" s="2"/>
    </row>
    <row r="23" spans="1:30" ht="13.5">
      <c r="A23" s="2"/>
      <c r="B23" s="39" t="s">
        <v>5</v>
      </c>
      <c r="C23" s="159"/>
      <c r="D23" s="13"/>
      <c r="E23" s="56" t="str">
        <f>IF($J9,D23/$J9,"-")</f>
        <v>-</v>
      </c>
      <c r="F23" s="159"/>
      <c r="G23" s="13"/>
      <c r="H23" s="56" t="str">
        <f>IF($J9,G23/$J9,"-")</f>
        <v>-</v>
      </c>
      <c r="I23" s="159"/>
      <c r="J23" s="13"/>
      <c r="K23" s="56" t="str">
        <f>IF($J9,J23/$J9,"-")</f>
        <v>-</v>
      </c>
      <c r="L23" s="12"/>
      <c r="M23" s="13"/>
      <c r="N23" s="56" t="str">
        <f>IF($J9,M23/$J9,"-")</f>
        <v>-</v>
      </c>
      <c r="O23" s="2"/>
      <c r="P23" s="2"/>
      <c r="Q23" s="158"/>
      <c r="R23" s="140"/>
      <c r="S23" s="13"/>
      <c r="T23" s="56"/>
      <c r="U23" s="140"/>
      <c r="V23" s="13"/>
      <c r="W23" s="56"/>
      <c r="X23" s="140"/>
      <c r="Y23" s="13"/>
      <c r="Z23" s="56"/>
      <c r="AA23" s="12"/>
      <c r="AB23" s="13"/>
      <c r="AC23" s="56"/>
      <c r="AD23" s="2"/>
    </row>
    <row r="24" spans="1:30" ht="13.5">
      <c r="A24" s="2"/>
      <c r="B24" s="63" t="s">
        <v>6</v>
      </c>
      <c r="C24" s="160"/>
      <c r="D24" s="8"/>
      <c r="E24" s="45" t="str">
        <f>IF($J10,D24/$J10,"-")</f>
        <v>-</v>
      </c>
      <c r="F24" s="160"/>
      <c r="G24" s="11"/>
      <c r="H24" s="45" t="str">
        <f>IF($J10,G24/$J10,"-")</f>
        <v>-</v>
      </c>
      <c r="I24" s="160"/>
      <c r="J24" s="11"/>
      <c r="K24" s="45" t="str">
        <f>IF($J10,J24/$J10,"-")</f>
        <v>-</v>
      </c>
      <c r="L24" s="82"/>
      <c r="M24" s="8"/>
      <c r="N24" s="45" t="str">
        <f>IF($J10,M24/$J10,"-")</f>
        <v>-</v>
      </c>
      <c r="O24" s="2"/>
      <c r="P24" s="2"/>
      <c r="Q24" s="161"/>
      <c r="R24" s="139"/>
      <c r="S24" s="8"/>
      <c r="T24" s="45"/>
      <c r="U24" s="139"/>
      <c r="V24" s="11"/>
      <c r="W24" s="45"/>
      <c r="X24" s="139"/>
      <c r="Y24" s="11"/>
      <c r="Z24" s="45"/>
      <c r="AA24" s="82"/>
      <c r="AB24" s="8"/>
      <c r="AC24" s="45"/>
      <c r="AD24" s="2"/>
    </row>
    <row r="25" spans="1:30" ht="4.5" customHeight="1">
      <c r="A25" s="2"/>
      <c r="B25" s="64"/>
      <c r="C25" s="62"/>
      <c r="D25" s="25"/>
      <c r="E25" s="65"/>
      <c r="F25" s="62"/>
      <c r="G25" s="25"/>
      <c r="H25" s="65"/>
      <c r="I25" s="62"/>
      <c r="J25" s="25"/>
      <c r="K25" s="65"/>
      <c r="L25" s="62"/>
      <c r="M25" s="25"/>
      <c r="N25" s="65"/>
      <c r="O25" s="2"/>
      <c r="P25" s="2"/>
      <c r="Q25" s="64"/>
      <c r="R25" s="62"/>
      <c r="S25" s="25"/>
      <c r="T25" s="65"/>
      <c r="U25" s="62"/>
      <c r="V25" s="25"/>
      <c r="W25" s="65"/>
      <c r="X25" s="62"/>
      <c r="Y25" s="25"/>
      <c r="Z25" s="65"/>
      <c r="AA25" s="62"/>
      <c r="AB25" s="25"/>
      <c r="AC25" s="65"/>
      <c r="AD25" s="2"/>
    </row>
    <row r="26" spans="1:30" ht="13.5">
      <c r="A26" s="2"/>
      <c r="B26" s="4" t="s">
        <v>109</v>
      </c>
      <c r="C26" s="180" t="str">
        <f>C13</f>
        <v>千株</v>
      </c>
      <c r="D26" s="27">
        <f>J13</f>
        <v>0</v>
      </c>
      <c r="E26" s="72">
        <f>IF(D26,D24*1000/D26,0)</f>
        <v>0</v>
      </c>
      <c r="F26" s="181" t="str">
        <f>C26</f>
        <v>千株</v>
      </c>
      <c r="G26" s="27"/>
      <c r="H26" s="72">
        <f>IF(G26,G24*1000/G26,0)</f>
        <v>0</v>
      </c>
      <c r="I26" s="181" t="str">
        <f>F26</f>
        <v>千株</v>
      </c>
      <c r="J26" s="27"/>
      <c r="K26" s="72">
        <f>IF(J26,J24*1000/J26,0)</f>
        <v>0</v>
      </c>
      <c r="L26" s="181" t="str">
        <f>I26</f>
        <v>千株</v>
      </c>
      <c r="M26" s="27"/>
      <c r="N26" s="72">
        <f>IF(M26,M24*1000/M26,0)</f>
        <v>0</v>
      </c>
      <c r="O26" s="2"/>
      <c r="P26" s="2"/>
      <c r="Q26" s="162"/>
      <c r="R26" s="18"/>
      <c r="S26" s="27"/>
      <c r="T26" s="133"/>
      <c r="U26" s="27"/>
      <c r="V26" s="27"/>
      <c r="W26" s="133"/>
      <c r="X26" s="9"/>
      <c r="Y26" s="27"/>
      <c r="Z26" s="133"/>
      <c r="AA26" s="9"/>
      <c r="AB26" s="27"/>
      <c r="AC26" s="133"/>
      <c r="AD26" s="2"/>
    </row>
    <row r="27" spans="1:30" ht="6.75" customHeight="1">
      <c r="A27" s="2"/>
      <c r="B27" s="2"/>
      <c r="C27" s="2"/>
      <c r="D27" s="2"/>
      <c r="E27" s="2"/>
      <c r="F27" s="41"/>
      <c r="G27" s="41"/>
      <c r="H27" s="30"/>
      <c r="I27" s="41"/>
      <c r="J27" s="41"/>
      <c r="K27" s="30"/>
      <c r="L27" s="41"/>
      <c r="M27" s="41"/>
      <c r="N27" s="30"/>
      <c r="O27" s="2"/>
      <c r="P27" s="2"/>
      <c r="Q27" s="2"/>
      <c r="R27" s="2"/>
      <c r="S27" s="2"/>
      <c r="T27" s="2"/>
      <c r="U27" s="41"/>
      <c r="V27" s="41"/>
      <c r="W27" s="30"/>
      <c r="X27" s="41"/>
      <c r="Y27" s="41"/>
      <c r="Z27" s="30"/>
      <c r="AA27" s="41"/>
      <c r="AB27" s="41"/>
      <c r="AC27" s="30"/>
      <c r="AD27" s="2"/>
    </row>
    <row r="28" spans="1:30" ht="13.5">
      <c r="A28" s="2" t="s">
        <v>9</v>
      </c>
      <c r="B28" s="2"/>
      <c r="C28" s="2"/>
      <c r="D28" s="2"/>
      <c r="E28" s="2"/>
      <c r="F28" s="41"/>
      <c r="G28" s="41"/>
      <c r="H28" s="30"/>
      <c r="I28" s="41"/>
      <c r="J28" s="41"/>
      <c r="K28" s="30"/>
      <c r="L28" s="41"/>
      <c r="M28" s="41"/>
      <c r="N28" s="30"/>
      <c r="O28" s="2"/>
      <c r="P28" s="2" t="s">
        <v>66</v>
      </c>
      <c r="Q28" s="2"/>
      <c r="R28" s="2"/>
      <c r="S28" s="2"/>
      <c r="T28" s="2"/>
      <c r="U28" s="41"/>
      <c r="V28" s="41"/>
      <c r="W28" s="30"/>
      <c r="X28" s="41"/>
      <c r="Y28" s="41"/>
      <c r="Z28" s="30"/>
      <c r="AA28" s="41"/>
      <c r="AB28" s="41"/>
      <c r="AC28" s="30"/>
      <c r="AD28" s="2"/>
    </row>
    <row r="29" spans="1:30" ht="13.5">
      <c r="A29" s="2"/>
      <c r="B29" s="42" t="s">
        <v>39</v>
      </c>
      <c r="C29" s="52" t="str">
        <f>MOD(LEFT(J3,LEN(J3)-2),12)+1&amp;"月"</f>
        <v>4月</v>
      </c>
      <c r="D29" s="52" t="str">
        <f aca="true" t="shared" si="5" ref="D29:N29">MOD(LEFT(C29,LEN(C29)-1),12)+1&amp;"月"</f>
        <v>5月</v>
      </c>
      <c r="E29" s="52" t="str">
        <f t="shared" si="5"/>
        <v>6月</v>
      </c>
      <c r="F29" s="53" t="str">
        <f t="shared" si="5"/>
        <v>7月</v>
      </c>
      <c r="G29" s="53" t="str">
        <f t="shared" si="5"/>
        <v>8月</v>
      </c>
      <c r="H29" s="53" t="str">
        <f t="shared" si="5"/>
        <v>9月</v>
      </c>
      <c r="I29" s="54" t="str">
        <f t="shared" si="5"/>
        <v>10月</v>
      </c>
      <c r="J29" s="54" t="str">
        <f t="shared" si="5"/>
        <v>11月</v>
      </c>
      <c r="K29" s="54" t="str">
        <f t="shared" si="5"/>
        <v>12月</v>
      </c>
      <c r="L29" s="55" t="str">
        <f t="shared" si="5"/>
        <v>1月</v>
      </c>
      <c r="M29" s="55" t="str">
        <f t="shared" si="5"/>
        <v>2月</v>
      </c>
      <c r="N29" s="55" t="str">
        <f t="shared" si="5"/>
        <v>3月</v>
      </c>
      <c r="O29" s="2"/>
      <c r="P29" s="2"/>
      <c r="Q29" s="163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2"/>
    </row>
    <row r="30" spans="1:30" ht="13.5">
      <c r="A30" s="2"/>
      <c r="B30" s="43" t="s">
        <v>10</v>
      </c>
      <c r="C30" s="90">
        <f aca="true" t="shared" si="6" ref="C30:N31">R34</f>
        <v>0</v>
      </c>
      <c r="D30" s="90">
        <f t="shared" si="6"/>
        <v>0</v>
      </c>
      <c r="E30" s="90">
        <f t="shared" si="6"/>
        <v>0</v>
      </c>
      <c r="F30" s="90">
        <f t="shared" si="6"/>
        <v>0</v>
      </c>
      <c r="G30" s="90">
        <f t="shared" si="6"/>
        <v>0</v>
      </c>
      <c r="H30" s="90">
        <f t="shared" si="6"/>
        <v>0</v>
      </c>
      <c r="I30" s="90">
        <f t="shared" si="6"/>
        <v>0</v>
      </c>
      <c r="J30" s="90">
        <f t="shared" si="6"/>
        <v>0</v>
      </c>
      <c r="K30" s="90">
        <f t="shared" si="6"/>
        <v>0</v>
      </c>
      <c r="L30" s="90">
        <f t="shared" si="6"/>
        <v>0</v>
      </c>
      <c r="M30" s="90">
        <f t="shared" si="6"/>
        <v>0</v>
      </c>
      <c r="N30" s="90">
        <f t="shared" si="6"/>
        <v>0</v>
      </c>
      <c r="O30" s="2"/>
      <c r="P30" s="2"/>
      <c r="Q30" s="165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"/>
    </row>
    <row r="31" spans="1:30" ht="13.5">
      <c r="A31" s="2"/>
      <c r="B31" s="44" t="s">
        <v>11</v>
      </c>
      <c r="C31" s="112">
        <f t="shared" si="6"/>
        <v>0</v>
      </c>
      <c r="D31" s="112">
        <f t="shared" si="6"/>
        <v>0</v>
      </c>
      <c r="E31" s="112">
        <f t="shared" si="6"/>
        <v>0</v>
      </c>
      <c r="F31" s="112">
        <f t="shared" si="6"/>
        <v>0</v>
      </c>
      <c r="G31" s="112">
        <f t="shared" si="6"/>
        <v>0</v>
      </c>
      <c r="H31" s="112">
        <f t="shared" si="6"/>
        <v>0</v>
      </c>
      <c r="I31" s="112">
        <f t="shared" si="6"/>
        <v>0</v>
      </c>
      <c r="J31" s="112">
        <f t="shared" si="6"/>
        <v>0</v>
      </c>
      <c r="K31" s="112">
        <f t="shared" si="6"/>
        <v>0</v>
      </c>
      <c r="L31" s="112">
        <f t="shared" si="6"/>
        <v>0</v>
      </c>
      <c r="M31" s="112">
        <f t="shared" si="6"/>
        <v>0</v>
      </c>
      <c r="N31" s="112">
        <f t="shared" si="6"/>
        <v>0</v>
      </c>
      <c r="O31" s="2"/>
      <c r="P31" s="2"/>
      <c r="Q31" s="165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"/>
    </row>
    <row r="32" spans="1:30" ht="4.5" customHeight="1">
      <c r="A32" s="2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"/>
      <c r="P32" s="2"/>
      <c r="Q32" s="2"/>
      <c r="R32" s="2"/>
      <c r="S32" s="2"/>
      <c r="T32" s="2"/>
      <c r="U32" s="2"/>
      <c r="V32" s="2"/>
      <c r="W32" s="30"/>
      <c r="X32" s="30"/>
      <c r="Y32" s="2"/>
      <c r="Z32" s="30"/>
      <c r="AA32" s="30"/>
      <c r="AB32" s="2"/>
      <c r="AC32" s="2"/>
      <c r="AD32" s="2"/>
    </row>
    <row r="33" spans="1:30" ht="13.5">
      <c r="A33" s="2"/>
      <c r="B33" s="48" t="s">
        <v>40</v>
      </c>
      <c r="C33" s="51" t="str">
        <f>MOD(LEFT(M3,LEN(M3)-2),12)+1&amp;"月"</f>
        <v>4月</v>
      </c>
      <c r="D33" s="52" t="str">
        <f aca="true" t="shared" si="7" ref="D33:N33">MOD(LEFT(C33,LEN(C33)-1),12)+1&amp;"月"</f>
        <v>5月</v>
      </c>
      <c r="E33" s="52" t="str">
        <f t="shared" si="7"/>
        <v>6月</v>
      </c>
      <c r="F33" s="53" t="str">
        <f t="shared" si="7"/>
        <v>7月</v>
      </c>
      <c r="G33" s="53" t="str">
        <f t="shared" si="7"/>
        <v>8月</v>
      </c>
      <c r="H33" s="53" t="str">
        <f t="shared" si="7"/>
        <v>9月</v>
      </c>
      <c r="I33" s="54" t="str">
        <f t="shared" si="7"/>
        <v>10月</v>
      </c>
      <c r="J33" s="54" t="str">
        <f t="shared" si="7"/>
        <v>11月</v>
      </c>
      <c r="K33" s="54" t="str">
        <f t="shared" si="7"/>
        <v>12月</v>
      </c>
      <c r="L33" s="55" t="str">
        <f t="shared" si="7"/>
        <v>1月</v>
      </c>
      <c r="M33" s="55" t="str">
        <f t="shared" si="7"/>
        <v>2月</v>
      </c>
      <c r="N33" s="55" t="str">
        <f t="shared" si="7"/>
        <v>3月</v>
      </c>
      <c r="O33" s="2"/>
      <c r="P33" s="2"/>
      <c r="Q33" s="42" t="s">
        <v>39</v>
      </c>
      <c r="R33" s="52" t="str">
        <f>C29</f>
        <v>4月</v>
      </c>
      <c r="S33" s="52" t="str">
        <f aca="true" t="shared" si="8" ref="S33:AC33">MOD(LEFT(R33,LEN(R33)-1),12)+1&amp;"月"</f>
        <v>5月</v>
      </c>
      <c r="T33" s="52" t="str">
        <f t="shared" si="8"/>
        <v>6月</v>
      </c>
      <c r="U33" s="53" t="str">
        <f t="shared" si="8"/>
        <v>7月</v>
      </c>
      <c r="V33" s="53" t="str">
        <f t="shared" si="8"/>
        <v>8月</v>
      </c>
      <c r="W33" s="53" t="str">
        <f t="shared" si="8"/>
        <v>9月</v>
      </c>
      <c r="X33" s="54" t="str">
        <f t="shared" si="8"/>
        <v>10月</v>
      </c>
      <c r="Y33" s="54" t="str">
        <f t="shared" si="8"/>
        <v>11月</v>
      </c>
      <c r="Z33" s="54" t="str">
        <f t="shared" si="8"/>
        <v>12月</v>
      </c>
      <c r="AA33" s="55" t="str">
        <f t="shared" si="8"/>
        <v>1月</v>
      </c>
      <c r="AB33" s="55" t="str">
        <f t="shared" si="8"/>
        <v>2月</v>
      </c>
      <c r="AC33" s="55" t="str">
        <f t="shared" si="8"/>
        <v>3月</v>
      </c>
      <c r="AD33" s="2"/>
    </row>
    <row r="34" spans="1:30" ht="13.5">
      <c r="A34" s="2"/>
      <c r="B34" s="43" t="s">
        <v>10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"/>
      <c r="P34" s="2"/>
      <c r="Q34" s="43" t="s">
        <v>10</v>
      </c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2"/>
    </row>
    <row r="35" spans="1:30" ht="13.5">
      <c r="A35" s="2"/>
      <c r="B35" s="44" t="s">
        <v>11</v>
      </c>
      <c r="C35" s="26"/>
      <c r="D35" s="4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"/>
      <c r="P35" s="2"/>
      <c r="Q35" s="43" t="s">
        <v>11</v>
      </c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2"/>
    </row>
    <row r="36" spans="1:30" ht="4.5" customHeight="1">
      <c r="A36" s="2"/>
      <c r="B36" s="61"/>
      <c r="C36" s="15"/>
      <c r="D36" s="6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2"/>
      <c r="P36" s="2"/>
      <c r="Q36" s="2"/>
      <c r="R36" s="2"/>
      <c r="S36" s="2"/>
      <c r="T36" s="2"/>
      <c r="U36" s="2"/>
      <c r="V36" s="2"/>
      <c r="W36" s="30"/>
      <c r="X36" s="30"/>
      <c r="Y36" s="2"/>
      <c r="Z36" s="30"/>
      <c r="AA36" s="30"/>
      <c r="AB36" s="2"/>
      <c r="AC36" s="2"/>
      <c r="AD36" s="2"/>
    </row>
    <row r="37" spans="1:30" ht="13.5">
      <c r="A37" s="2"/>
      <c r="B37" s="48" t="s">
        <v>12</v>
      </c>
      <c r="C37" s="40">
        <f>IF(C34&lt;&gt;"",AVERAGE($C34:C34),0)</f>
        <v>0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"/>
      <c r="P37" s="2"/>
      <c r="Q37" s="163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"/>
    </row>
    <row r="38" spans="1:30" ht="13.5">
      <c r="A38" s="2"/>
      <c r="B38" s="42" t="s">
        <v>13</v>
      </c>
      <c r="C38" s="49">
        <f>$D$48*C37</f>
        <v>0</v>
      </c>
      <c r="D38" s="49">
        <f>$D$48*D37</f>
        <v>0</v>
      </c>
      <c r="E38" s="49">
        <f>$D$48*E37</f>
        <v>0</v>
      </c>
      <c r="F38" s="49">
        <f>$G$48*F37</f>
        <v>0</v>
      </c>
      <c r="G38" s="49">
        <f>$G$48*G37</f>
        <v>0</v>
      </c>
      <c r="H38" s="49">
        <f>$G$48*H37</f>
        <v>0</v>
      </c>
      <c r="I38" s="49">
        <f>$J$48*I37</f>
        <v>0</v>
      </c>
      <c r="J38" s="49">
        <f>$J$48*J37</f>
        <v>0</v>
      </c>
      <c r="K38" s="49">
        <f>$J$48*K37</f>
        <v>0</v>
      </c>
      <c r="L38" s="49">
        <f>$M$48*L37</f>
        <v>0</v>
      </c>
      <c r="M38" s="49">
        <f>$M$48*M37</f>
        <v>0</v>
      </c>
      <c r="N38" s="49">
        <f>$M$48*N37</f>
        <v>0</v>
      </c>
      <c r="O38" s="2"/>
      <c r="P38" s="2"/>
      <c r="Q38" s="163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2"/>
    </row>
    <row r="39" spans="1:30" ht="13.5">
      <c r="A39" s="2"/>
      <c r="B39" s="42" t="s">
        <v>36</v>
      </c>
      <c r="C39" s="56">
        <f>IF($D22,C38/$D22,0)</f>
        <v>0</v>
      </c>
      <c r="D39" s="56">
        <f>IF($D22,D38/$D22,0)</f>
        <v>0</v>
      </c>
      <c r="E39" s="56">
        <f>IF($D22,E38/$D22,0)</f>
        <v>0</v>
      </c>
      <c r="F39" s="56">
        <f>IF($G22,F38/$G22,0)</f>
        <v>0</v>
      </c>
      <c r="G39" s="56">
        <f>IF($G22,G38/$G22,0)</f>
        <v>0</v>
      </c>
      <c r="H39" s="56">
        <f>IF($G22,H38/$G22,0)</f>
        <v>0</v>
      </c>
      <c r="I39" s="56">
        <f>IF($J22,I38/$J22,0)</f>
        <v>0</v>
      </c>
      <c r="J39" s="56">
        <f>IF($J22,J38/$J22,0)</f>
        <v>0</v>
      </c>
      <c r="K39" s="56">
        <f>IF($J22,K38/$J22,0)</f>
        <v>0</v>
      </c>
      <c r="L39" s="56">
        <f>IF($M22,L38/$M22,0)</f>
        <v>0</v>
      </c>
      <c r="M39" s="56">
        <f>IF($M22,M38/$M22,0)</f>
        <v>0</v>
      </c>
      <c r="N39" s="56">
        <f>IF($M22,N38/$M22,0)</f>
        <v>0</v>
      </c>
      <c r="O39" s="2"/>
      <c r="P39" s="2"/>
      <c r="Q39" s="163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2"/>
    </row>
    <row r="40" spans="1:30" ht="4.5" customHeight="1">
      <c r="A40" s="2"/>
      <c r="B40" s="61"/>
      <c r="C40" s="15"/>
      <c r="D40" s="6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2"/>
      <c r="P40" s="2"/>
      <c r="Q40" s="2"/>
      <c r="R40" s="2"/>
      <c r="S40" s="2"/>
      <c r="T40" s="2"/>
      <c r="U40" s="2"/>
      <c r="V40" s="2"/>
      <c r="W40" s="30"/>
      <c r="X40" s="30"/>
      <c r="Y40" s="2"/>
      <c r="Z40" s="30"/>
      <c r="AA40" s="30"/>
      <c r="AB40" s="2"/>
      <c r="AC40" s="2"/>
      <c r="AD40" s="2"/>
    </row>
    <row r="41" spans="1:30" ht="13.5">
      <c r="A41" s="2"/>
      <c r="B41" s="42" t="s">
        <v>14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2"/>
      <c r="P41" s="2"/>
      <c r="Q41" s="42" t="s">
        <v>14</v>
      </c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2"/>
    </row>
    <row r="42" spans="1:30" ht="13.5">
      <c r="A42" s="2"/>
      <c r="B42" s="42" t="s">
        <v>61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2"/>
      <c r="P42" s="2"/>
      <c r="Q42" s="42" t="s">
        <v>61</v>
      </c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2"/>
    </row>
    <row r="43" spans="1:30" ht="13.5">
      <c r="A43" s="2"/>
      <c r="B43" s="42" t="s">
        <v>15</v>
      </c>
      <c r="C43" s="84">
        <f aca="true" t="shared" si="9" ref="C43:N43">DATE(LEFT($L3,4),LEFT(C33,LEN(C33)-1)+1,0)-DATE(LEFT($L3,4),LEFT(C33,LEN(C33)-1),0)</f>
        <v>30</v>
      </c>
      <c r="D43" s="84">
        <f t="shared" si="9"/>
        <v>31</v>
      </c>
      <c r="E43" s="84">
        <f t="shared" si="9"/>
        <v>30</v>
      </c>
      <c r="F43" s="84">
        <f t="shared" si="9"/>
        <v>31</v>
      </c>
      <c r="G43" s="84">
        <f t="shared" si="9"/>
        <v>31</v>
      </c>
      <c r="H43" s="84">
        <f t="shared" si="9"/>
        <v>30</v>
      </c>
      <c r="I43" s="84">
        <f t="shared" si="9"/>
        <v>31</v>
      </c>
      <c r="J43" s="84">
        <f t="shared" si="9"/>
        <v>30</v>
      </c>
      <c r="K43" s="84">
        <f t="shared" si="9"/>
        <v>31</v>
      </c>
      <c r="L43" s="84">
        <f t="shared" si="9"/>
        <v>31</v>
      </c>
      <c r="M43" s="84">
        <f t="shared" si="9"/>
        <v>28</v>
      </c>
      <c r="N43" s="84">
        <f t="shared" si="9"/>
        <v>31</v>
      </c>
      <c r="O43" s="2"/>
      <c r="P43" s="2"/>
      <c r="Q43" s="42" t="s">
        <v>15</v>
      </c>
      <c r="R43" s="109">
        <f aca="true" t="shared" si="10" ref="R43:AC43">DATE(LEFT($I3,4),LEFT(C33,LEN(C33)-1)+1,0)-DATE(LEFT($I3,4),LEFT(C33,LEN(C33)-1),0)</f>
        <v>30</v>
      </c>
      <c r="S43" s="109">
        <f t="shared" si="10"/>
        <v>31</v>
      </c>
      <c r="T43" s="109">
        <f t="shared" si="10"/>
        <v>30</v>
      </c>
      <c r="U43" s="109">
        <f t="shared" si="10"/>
        <v>31</v>
      </c>
      <c r="V43" s="109">
        <f t="shared" si="10"/>
        <v>31</v>
      </c>
      <c r="W43" s="109">
        <f t="shared" si="10"/>
        <v>30</v>
      </c>
      <c r="X43" s="109">
        <f t="shared" si="10"/>
        <v>31</v>
      </c>
      <c r="Y43" s="109">
        <f t="shared" si="10"/>
        <v>30</v>
      </c>
      <c r="Z43" s="109">
        <f t="shared" si="10"/>
        <v>31</v>
      </c>
      <c r="AA43" s="109">
        <f t="shared" si="10"/>
        <v>31</v>
      </c>
      <c r="AB43" s="109">
        <f t="shared" si="10"/>
        <v>28</v>
      </c>
      <c r="AC43" s="109">
        <f t="shared" si="10"/>
        <v>31</v>
      </c>
      <c r="AD43" s="2"/>
    </row>
    <row r="44" spans="1:30" ht="13.5">
      <c r="A44" s="2"/>
      <c r="B44" s="42" t="s">
        <v>16</v>
      </c>
      <c r="C44" s="49">
        <f aca="true" t="shared" si="11" ref="C44:N44">(C41-C42/2)*C43</f>
        <v>0</v>
      </c>
      <c r="D44" s="49">
        <f t="shared" si="11"/>
        <v>0</v>
      </c>
      <c r="E44" s="49">
        <f t="shared" si="11"/>
        <v>0</v>
      </c>
      <c r="F44" s="49">
        <f t="shared" si="11"/>
        <v>0</v>
      </c>
      <c r="G44" s="49">
        <f t="shared" si="11"/>
        <v>0</v>
      </c>
      <c r="H44" s="49">
        <f t="shared" si="11"/>
        <v>0</v>
      </c>
      <c r="I44" s="49">
        <f t="shared" si="11"/>
        <v>0</v>
      </c>
      <c r="J44" s="49">
        <f t="shared" si="11"/>
        <v>0</v>
      </c>
      <c r="K44" s="49">
        <f t="shared" si="11"/>
        <v>0</v>
      </c>
      <c r="L44" s="49">
        <f t="shared" si="11"/>
        <v>0</v>
      </c>
      <c r="M44" s="49">
        <f t="shared" si="11"/>
        <v>0</v>
      </c>
      <c r="N44" s="49">
        <f t="shared" si="11"/>
        <v>0</v>
      </c>
      <c r="O44" s="2"/>
      <c r="P44" s="2"/>
      <c r="Q44" s="42" t="s">
        <v>16</v>
      </c>
      <c r="R44" s="108">
        <f aca="true" t="shared" si="12" ref="R44:AC44">(R41-R42/2)*R43</f>
        <v>0</v>
      </c>
      <c r="S44" s="108">
        <f t="shared" si="12"/>
        <v>0</v>
      </c>
      <c r="T44" s="108">
        <f t="shared" si="12"/>
        <v>0</v>
      </c>
      <c r="U44" s="108">
        <f t="shared" si="12"/>
        <v>0</v>
      </c>
      <c r="V44" s="108">
        <f t="shared" si="12"/>
        <v>0</v>
      </c>
      <c r="W44" s="108">
        <f t="shared" si="12"/>
        <v>0</v>
      </c>
      <c r="X44" s="108">
        <f t="shared" si="12"/>
        <v>0</v>
      </c>
      <c r="Y44" s="108">
        <f t="shared" si="12"/>
        <v>0</v>
      </c>
      <c r="Z44" s="108">
        <f t="shared" si="12"/>
        <v>0</v>
      </c>
      <c r="AA44" s="108">
        <f t="shared" si="12"/>
        <v>0</v>
      </c>
      <c r="AB44" s="108">
        <f t="shared" si="12"/>
        <v>0</v>
      </c>
      <c r="AC44" s="108">
        <f t="shared" si="12"/>
        <v>0</v>
      </c>
      <c r="AD44" s="2"/>
    </row>
    <row r="45" spans="1:30" ht="6.75" customHeight="1">
      <c r="A45" s="2"/>
      <c r="B45" s="2"/>
      <c r="C45" s="2"/>
      <c r="D45" s="2"/>
      <c r="E45" s="2"/>
      <c r="F45" s="2"/>
      <c r="G45" s="2"/>
      <c r="H45" s="30"/>
      <c r="I45" s="30"/>
      <c r="J45" s="2"/>
      <c r="K45" s="30"/>
      <c r="L45" s="30"/>
      <c r="M45" s="2"/>
      <c r="N45" s="2"/>
      <c r="O45" s="2"/>
      <c r="P45" s="2"/>
      <c r="Q45" s="2"/>
      <c r="R45" s="50"/>
      <c r="S45" s="50"/>
      <c r="T45" s="50"/>
      <c r="U45" s="50"/>
      <c r="V45" s="50"/>
      <c r="W45" s="24"/>
      <c r="X45" s="24"/>
      <c r="Y45" s="50"/>
      <c r="Z45" s="24"/>
      <c r="AA45" s="24"/>
      <c r="AB45" s="50"/>
      <c r="AC45" s="50"/>
      <c r="AD45" s="2"/>
    </row>
    <row r="46" spans="1:30" ht="13.5">
      <c r="A46" s="2" t="s">
        <v>17</v>
      </c>
      <c r="B46" s="2"/>
      <c r="C46" s="2"/>
      <c r="D46" s="2"/>
      <c r="E46" s="2"/>
      <c r="F46" s="2"/>
      <c r="G46" s="2"/>
      <c r="H46" s="30"/>
      <c r="I46" s="30"/>
      <c r="J46" s="2"/>
      <c r="K46" s="30"/>
      <c r="L46" s="30"/>
      <c r="M46" s="2"/>
      <c r="N46" s="2"/>
      <c r="O46" s="2"/>
      <c r="P46" s="2" t="s">
        <v>67</v>
      </c>
      <c r="Q46" s="2"/>
      <c r="R46" s="2"/>
      <c r="S46" s="2"/>
      <c r="T46" s="2"/>
      <c r="U46" s="2"/>
      <c r="V46" s="2"/>
      <c r="W46" s="30"/>
      <c r="X46" s="30"/>
      <c r="Y46" s="2"/>
      <c r="Z46" s="30"/>
      <c r="AA46" s="30"/>
      <c r="AB46" s="2"/>
      <c r="AC46" s="2"/>
      <c r="AD46" s="2"/>
    </row>
    <row r="47" spans="1:30" ht="13.5">
      <c r="A47" s="2"/>
      <c r="B47" s="4" t="s">
        <v>39</v>
      </c>
      <c r="C47" s="31" t="s">
        <v>28</v>
      </c>
      <c r="D47" s="32"/>
      <c r="E47" s="74" t="s">
        <v>29</v>
      </c>
      <c r="F47" s="33" t="s">
        <v>86</v>
      </c>
      <c r="G47" s="34"/>
      <c r="H47" s="77" t="s">
        <v>29</v>
      </c>
      <c r="I47" s="35" t="s">
        <v>87</v>
      </c>
      <c r="J47" s="36"/>
      <c r="K47" s="76" t="s">
        <v>29</v>
      </c>
      <c r="L47" s="37" t="s">
        <v>88</v>
      </c>
      <c r="M47" s="38"/>
      <c r="N47" s="75" t="s">
        <v>29</v>
      </c>
      <c r="O47" s="2"/>
      <c r="P47" s="2"/>
      <c r="Q47" s="151"/>
      <c r="R47" s="151"/>
      <c r="S47" s="64"/>
      <c r="T47" s="152"/>
      <c r="U47" s="151"/>
      <c r="V47" s="64"/>
      <c r="W47" s="152"/>
      <c r="X47" s="151"/>
      <c r="Y47" s="64"/>
      <c r="Z47" s="152"/>
      <c r="AA47" s="151"/>
      <c r="AB47" s="64"/>
      <c r="AC47" s="152"/>
      <c r="AD47" s="2"/>
    </row>
    <row r="48" spans="1:30" ht="13.5">
      <c r="A48" s="2"/>
      <c r="B48" s="39" t="s">
        <v>0</v>
      </c>
      <c r="C48" s="113"/>
      <c r="D48" s="97">
        <f>S53</f>
        <v>0</v>
      </c>
      <c r="E48" s="148" t="str">
        <f>E4</f>
        <v>百万</v>
      </c>
      <c r="F48" s="113"/>
      <c r="G48" s="97">
        <f>V53</f>
        <v>0</v>
      </c>
      <c r="H48" s="146" t="str">
        <f>E4</f>
        <v>百万</v>
      </c>
      <c r="I48" s="113"/>
      <c r="J48" s="97">
        <f>Y53</f>
        <v>0</v>
      </c>
      <c r="K48" s="146" t="str">
        <f>E4</f>
        <v>百万</v>
      </c>
      <c r="L48" s="113"/>
      <c r="M48" s="97">
        <f>AB53</f>
        <v>0</v>
      </c>
      <c r="N48" s="145" t="str">
        <f>E4</f>
        <v>百万</v>
      </c>
      <c r="O48" s="2"/>
      <c r="P48" s="2"/>
      <c r="Q48" s="158"/>
      <c r="R48" s="66"/>
      <c r="S48" s="11"/>
      <c r="T48" s="138"/>
      <c r="U48" s="66"/>
      <c r="V48" s="11"/>
      <c r="W48" s="138"/>
      <c r="X48" s="66"/>
      <c r="Y48" s="11"/>
      <c r="Z48" s="138"/>
      <c r="AA48" s="66"/>
      <c r="AB48" s="11"/>
      <c r="AC48" s="142"/>
      <c r="AD48" s="2"/>
    </row>
    <row r="49" spans="1:30" ht="13.5">
      <c r="A49" s="2"/>
      <c r="B49" s="39" t="s">
        <v>5</v>
      </c>
      <c r="C49" s="114"/>
      <c r="D49" s="86">
        <f>S58</f>
        <v>0</v>
      </c>
      <c r="E49" s="91" t="str">
        <f>IF(D$48,D49/D$48,"-")</f>
        <v>-</v>
      </c>
      <c r="F49" s="114"/>
      <c r="G49" s="86">
        <f>V58</f>
        <v>0</v>
      </c>
      <c r="H49" s="91" t="str">
        <f>IF(G$48,G49/G$48,"-")</f>
        <v>-</v>
      </c>
      <c r="I49" s="114"/>
      <c r="J49" s="86">
        <f>Y58</f>
        <v>0</v>
      </c>
      <c r="K49" s="91" t="str">
        <f>IF(J$48,J49/J$48,"-")</f>
        <v>-</v>
      </c>
      <c r="L49" s="114"/>
      <c r="M49" s="86">
        <f>AB58</f>
        <v>0</v>
      </c>
      <c r="N49" s="91" t="str">
        <f>IF(M$48,M49/M$48,"-")</f>
        <v>-</v>
      </c>
      <c r="O49" s="2"/>
      <c r="P49" s="2"/>
      <c r="Q49" s="158"/>
      <c r="R49" s="67"/>
      <c r="S49" s="13"/>
      <c r="T49" s="56"/>
      <c r="U49" s="67"/>
      <c r="V49" s="13"/>
      <c r="W49" s="56"/>
      <c r="X49" s="67"/>
      <c r="Y49" s="13"/>
      <c r="Z49" s="56"/>
      <c r="AA49" s="67"/>
      <c r="AB49" s="13"/>
      <c r="AC49" s="56"/>
      <c r="AD49" s="2"/>
    </row>
    <row r="50" spans="1:30" ht="13.5">
      <c r="A50" s="2"/>
      <c r="B50" s="39" t="s">
        <v>6</v>
      </c>
      <c r="C50" s="115"/>
      <c r="D50" s="102">
        <f>S59</f>
        <v>0</v>
      </c>
      <c r="E50" s="91" t="str">
        <f>IF(D$48,D50/D$48,"-")</f>
        <v>-</v>
      </c>
      <c r="F50" s="115"/>
      <c r="G50" s="102">
        <f>V59</f>
        <v>0</v>
      </c>
      <c r="H50" s="91" t="str">
        <f>IF(G$48,G50/G$48,"-")</f>
        <v>-</v>
      </c>
      <c r="I50" s="115"/>
      <c r="J50" s="102">
        <f>Y59</f>
        <v>0</v>
      </c>
      <c r="K50" s="91" t="str">
        <f>IF(J$48,J50/J$48,"-")</f>
        <v>-</v>
      </c>
      <c r="L50" s="115"/>
      <c r="M50" s="102">
        <f>AB59</f>
        <v>0</v>
      </c>
      <c r="N50" s="91" t="str">
        <f>IF(M$48,M50/M$48,"-")</f>
        <v>-</v>
      </c>
      <c r="O50" s="2"/>
      <c r="P50" s="2"/>
      <c r="Q50" s="158"/>
      <c r="R50" s="83"/>
      <c r="S50" s="19"/>
      <c r="T50" s="56"/>
      <c r="U50" s="83"/>
      <c r="V50" s="19"/>
      <c r="W50" s="56"/>
      <c r="X50" s="83"/>
      <c r="Y50" s="19"/>
      <c r="Z50" s="56"/>
      <c r="AA50" s="83"/>
      <c r="AB50" s="19"/>
      <c r="AC50" s="56"/>
      <c r="AD50" s="2"/>
    </row>
    <row r="51" spans="1:30" ht="4.5" customHeight="1">
      <c r="A51" s="2"/>
      <c r="B51" s="2"/>
      <c r="C51" s="2"/>
      <c r="D51" s="2"/>
      <c r="E51" s="2"/>
      <c r="F51" s="2"/>
      <c r="G51" s="2"/>
      <c r="H51" s="30"/>
      <c r="I51" s="30"/>
      <c r="J51" s="2"/>
      <c r="K51" s="30"/>
      <c r="L51" s="30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3.5">
      <c r="A52" s="2"/>
      <c r="B52" s="4" t="s">
        <v>40</v>
      </c>
      <c r="C52" s="31" t="str">
        <f>C47</f>
        <v>１Ｑ累計</v>
      </c>
      <c r="D52" s="32"/>
      <c r="E52" s="74" t="s">
        <v>29</v>
      </c>
      <c r="F52" s="33" t="str">
        <f>F47</f>
        <v>２Ｑ累計</v>
      </c>
      <c r="G52" s="34"/>
      <c r="H52" s="77" t="s">
        <v>29</v>
      </c>
      <c r="I52" s="35" t="str">
        <f>I47</f>
        <v>３Ｑ累計</v>
      </c>
      <c r="J52" s="36"/>
      <c r="K52" s="76" t="s">
        <v>29</v>
      </c>
      <c r="L52" s="37" t="str">
        <f>L47</f>
        <v>４Ｑ累計</v>
      </c>
      <c r="M52" s="38"/>
      <c r="N52" s="75" t="s">
        <v>29</v>
      </c>
      <c r="O52" s="2"/>
      <c r="P52" s="2"/>
      <c r="Q52" s="4" t="s">
        <v>39</v>
      </c>
      <c r="R52" s="31" t="s">
        <v>28</v>
      </c>
      <c r="S52" s="32"/>
      <c r="T52" s="74" t="s">
        <v>29</v>
      </c>
      <c r="U52" s="33" t="s">
        <v>86</v>
      </c>
      <c r="V52" s="34"/>
      <c r="W52" s="77" t="s">
        <v>29</v>
      </c>
      <c r="X52" s="35" t="s">
        <v>87</v>
      </c>
      <c r="Y52" s="36"/>
      <c r="Z52" s="76" t="s">
        <v>29</v>
      </c>
      <c r="AA52" s="37" t="s">
        <v>88</v>
      </c>
      <c r="AB52" s="38"/>
      <c r="AC52" s="75" t="s">
        <v>29</v>
      </c>
      <c r="AD52" s="2"/>
    </row>
    <row r="53" spans="1:30" ht="13.5">
      <c r="A53" s="2"/>
      <c r="B53" s="39" t="s">
        <v>0</v>
      </c>
      <c r="C53" s="69"/>
      <c r="D53" s="13"/>
      <c r="E53" s="133" t="str">
        <f>E4</f>
        <v>百万</v>
      </c>
      <c r="F53" s="70"/>
      <c r="G53" s="13"/>
      <c r="H53" s="143" t="str">
        <f>E4</f>
        <v>百万</v>
      </c>
      <c r="I53" s="70"/>
      <c r="J53" s="8"/>
      <c r="K53" s="143" t="str">
        <f>E4</f>
        <v>百万</v>
      </c>
      <c r="L53" s="70"/>
      <c r="M53" s="8"/>
      <c r="N53" s="133" t="str">
        <f>E4</f>
        <v>百万</v>
      </c>
      <c r="O53" s="2"/>
      <c r="P53" s="2"/>
      <c r="Q53" s="39" t="s">
        <v>0</v>
      </c>
      <c r="R53" s="85"/>
      <c r="S53" s="86"/>
      <c r="T53" s="144" t="str">
        <f>E4</f>
        <v>百万</v>
      </c>
      <c r="U53" s="87"/>
      <c r="V53" s="86"/>
      <c r="W53" s="144" t="str">
        <f>E4</f>
        <v>百万</v>
      </c>
      <c r="X53" s="88"/>
      <c r="Y53" s="89"/>
      <c r="Z53" s="144" t="str">
        <f>E4</f>
        <v>百万</v>
      </c>
      <c r="AA53" s="88"/>
      <c r="AB53" s="86">
        <f>J4</f>
        <v>0</v>
      </c>
      <c r="AC53" s="148" t="str">
        <f>E4</f>
        <v>百万</v>
      </c>
      <c r="AD53" s="2"/>
    </row>
    <row r="54" spans="1:30" ht="13.5">
      <c r="A54" s="2"/>
      <c r="B54" s="39" t="s">
        <v>1</v>
      </c>
      <c r="C54" s="71"/>
      <c r="D54" s="13"/>
      <c r="E54" s="56" t="str">
        <f aca="true" t="shared" si="13" ref="E54:E59">IF(D$53,D54/D$53,"-")</f>
        <v>-</v>
      </c>
      <c r="F54" s="70"/>
      <c r="G54" s="11"/>
      <c r="H54" s="56" t="str">
        <f aca="true" t="shared" si="14" ref="H54:H59">IF(G$53,G54/G$53,"-")</f>
        <v>-</v>
      </c>
      <c r="I54" s="70"/>
      <c r="J54" s="13"/>
      <c r="K54" s="56" t="str">
        <f aca="true" t="shared" si="15" ref="K54:K59">IF(J$53,J54/J$53,"-")</f>
        <v>-</v>
      </c>
      <c r="L54" s="70"/>
      <c r="M54" s="13"/>
      <c r="N54" s="56" t="str">
        <f aca="true" t="shared" si="16" ref="N54:N59">IF(M$53,M54/M$53,"-")</f>
        <v>-</v>
      </c>
      <c r="O54" s="2"/>
      <c r="P54" s="2"/>
      <c r="Q54" s="39" t="s">
        <v>1</v>
      </c>
      <c r="R54" s="85"/>
      <c r="S54" s="89"/>
      <c r="T54" s="91" t="str">
        <f aca="true" t="shared" si="17" ref="T54:T59">IF(S$53,S54/S$53,"-")</f>
        <v>-</v>
      </c>
      <c r="U54" s="92"/>
      <c r="V54" s="86"/>
      <c r="W54" s="91" t="str">
        <f aca="true" t="shared" si="18" ref="W54:W59">IF(V$53,V54/V$53,"-")</f>
        <v>-</v>
      </c>
      <c r="X54" s="93"/>
      <c r="Y54" s="86"/>
      <c r="Z54" s="91" t="str">
        <f aca="true" t="shared" si="19" ref="Z54:Z59">IF(Y$53,Y54/Y$53,"-")</f>
        <v>-</v>
      </c>
      <c r="AA54" s="93"/>
      <c r="AB54" s="89">
        <f aca="true" t="shared" si="20" ref="AB54:AB59">J5</f>
        <v>0</v>
      </c>
      <c r="AC54" s="91" t="str">
        <f aca="true" t="shared" si="21" ref="AC54:AC59">IF(AB$53,AB54/AB$53,"-")</f>
        <v>-</v>
      </c>
      <c r="AD54" s="2"/>
    </row>
    <row r="55" spans="1:30" ht="13.5">
      <c r="A55" s="2"/>
      <c r="B55" s="39" t="s">
        <v>2</v>
      </c>
      <c r="C55" s="71"/>
      <c r="D55" s="13"/>
      <c r="E55" s="56" t="str">
        <f t="shared" si="13"/>
        <v>-</v>
      </c>
      <c r="F55" s="67"/>
      <c r="G55" s="13"/>
      <c r="H55" s="56" t="str">
        <f t="shared" si="14"/>
        <v>-</v>
      </c>
      <c r="I55" s="67"/>
      <c r="J55" s="11"/>
      <c r="K55" s="56" t="str">
        <f t="shared" si="15"/>
        <v>-</v>
      </c>
      <c r="L55" s="67"/>
      <c r="M55" s="11"/>
      <c r="N55" s="56" t="str">
        <f t="shared" si="16"/>
        <v>-</v>
      </c>
      <c r="O55" s="2"/>
      <c r="P55" s="2"/>
      <c r="Q55" s="39" t="s">
        <v>2</v>
      </c>
      <c r="R55" s="94"/>
      <c r="S55" s="89"/>
      <c r="T55" s="91" t="str">
        <f t="shared" si="17"/>
        <v>-</v>
      </c>
      <c r="U55" s="95"/>
      <c r="V55" s="86"/>
      <c r="W55" s="91" t="str">
        <f t="shared" si="18"/>
        <v>-</v>
      </c>
      <c r="X55" s="96"/>
      <c r="Y55" s="97"/>
      <c r="Z55" s="91" t="str">
        <f t="shared" si="19"/>
        <v>-</v>
      </c>
      <c r="AA55" s="96"/>
      <c r="AB55" s="89">
        <f t="shared" si="20"/>
        <v>0</v>
      </c>
      <c r="AC55" s="91" t="str">
        <f t="shared" si="21"/>
        <v>-</v>
      </c>
      <c r="AD55" s="2"/>
    </row>
    <row r="56" spans="1:30" ht="13.5">
      <c r="A56" s="2"/>
      <c r="B56" s="39" t="s">
        <v>3</v>
      </c>
      <c r="C56" s="71"/>
      <c r="D56" s="13"/>
      <c r="E56" s="56" t="str">
        <f t="shared" si="13"/>
        <v>-</v>
      </c>
      <c r="F56" s="66"/>
      <c r="G56" s="11"/>
      <c r="H56" s="56" t="str">
        <f t="shared" si="14"/>
        <v>-</v>
      </c>
      <c r="I56" s="66"/>
      <c r="J56" s="13"/>
      <c r="K56" s="56" t="str">
        <f t="shared" si="15"/>
        <v>-</v>
      </c>
      <c r="L56" s="66"/>
      <c r="M56" s="13"/>
      <c r="N56" s="56" t="str">
        <f t="shared" si="16"/>
        <v>-</v>
      </c>
      <c r="O56" s="2"/>
      <c r="P56" s="2"/>
      <c r="Q56" s="39" t="s">
        <v>3</v>
      </c>
      <c r="R56" s="98"/>
      <c r="S56" s="89"/>
      <c r="T56" s="91" t="str">
        <f t="shared" si="17"/>
        <v>-</v>
      </c>
      <c r="U56" s="92"/>
      <c r="V56" s="86"/>
      <c r="W56" s="91" t="str">
        <f t="shared" si="18"/>
        <v>-</v>
      </c>
      <c r="X56" s="93"/>
      <c r="Y56" s="86"/>
      <c r="Z56" s="91" t="str">
        <f t="shared" si="19"/>
        <v>-</v>
      </c>
      <c r="AA56" s="93"/>
      <c r="AB56" s="89">
        <f t="shared" si="20"/>
        <v>0</v>
      </c>
      <c r="AC56" s="91" t="str">
        <f t="shared" si="21"/>
        <v>-</v>
      </c>
      <c r="AD56" s="2"/>
    </row>
    <row r="57" spans="1:30" ht="13.5">
      <c r="A57" s="2"/>
      <c r="B57" s="39" t="s">
        <v>4</v>
      </c>
      <c r="C57" s="71"/>
      <c r="D57" s="13"/>
      <c r="E57" s="56" t="str">
        <f t="shared" si="13"/>
        <v>-</v>
      </c>
      <c r="F57" s="67"/>
      <c r="G57" s="13"/>
      <c r="H57" s="56" t="str">
        <f t="shared" si="14"/>
        <v>-</v>
      </c>
      <c r="I57" s="67"/>
      <c r="J57" s="11"/>
      <c r="K57" s="56" t="str">
        <f t="shared" si="15"/>
        <v>-</v>
      </c>
      <c r="L57" s="67"/>
      <c r="M57" s="11"/>
      <c r="N57" s="56" t="str">
        <f t="shared" si="16"/>
        <v>-</v>
      </c>
      <c r="O57" s="2"/>
      <c r="P57" s="2"/>
      <c r="Q57" s="39" t="s">
        <v>4</v>
      </c>
      <c r="R57" s="94"/>
      <c r="S57" s="89"/>
      <c r="T57" s="91" t="str">
        <f t="shared" si="17"/>
        <v>-</v>
      </c>
      <c r="U57" s="95"/>
      <c r="V57" s="86"/>
      <c r="W57" s="91" t="str">
        <f t="shared" si="18"/>
        <v>-</v>
      </c>
      <c r="X57" s="96"/>
      <c r="Y57" s="97"/>
      <c r="Z57" s="91" t="str">
        <f t="shared" si="19"/>
        <v>-</v>
      </c>
      <c r="AA57" s="96"/>
      <c r="AB57" s="89">
        <f t="shared" si="20"/>
        <v>0</v>
      </c>
      <c r="AC57" s="91" t="str">
        <f t="shared" si="21"/>
        <v>-</v>
      </c>
      <c r="AD57" s="2"/>
    </row>
    <row r="58" spans="1:30" ht="13.5">
      <c r="A58" s="2"/>
      <c r="B58" s="39" t="s">
        <v>5</v>
      </c>
      <c r="C58" s="71"/>
      <c r="D58" s="13"/>
      <c r="E58" s="56" t="str">
        <f t="shared" si="13"/>
        <v>-</v>
      </c>
      <c r="F58" s="68"/>
      <c r="G58" s="11"/>
      <c r="H58" s="56" t="str">
        <f t="shared" si="14"/>
        <v>-</v>
      </c>
      <c r="I58" s="68"/>
      <c r="J58" s="13"/>
      <c r="K58" s="56" t="str">
        <f t="shared" si="15"/>
        <v>-</v>
      </c>
      <c r="L58" s="68"/>
      <c r="M58" s="13"/>
      <c r="N58" s="56" t="str">
        <f t="shared" si="16"/>
        <v>-</v>
      </c>
      <c r="O58" s="2"/>
      <c r="P58" s="2"/>
      <c r="Q58" s="39" t="s">
        <v>5</v>
      </c>
      <c r="R58" s="99"/>
      <c r="S58" s="89"/>
      <c r="T58" s="91" t="str">
        <f t="shared" si="17"/>
        <v>-</v>
      </c>
      <c r="U58" s="92"/>
      <c r="V58" s="86"/>
      <c r="W58" s="91" t="str">
        <f t="shared" si="18"/>
        <v>-</v>
      </c>
      <c r="X58" s="93"/>
      <c r="Y58" s="86"/>
      <c r="Z58" s="91" t="str">
        <f t="shared" si="19"/>
        <v>-</v>
      </c>
      <c r="AA58" s="93"/>
      <c r="AB58" s="89">
        <f t="shared" si="20"/>
        <v>0</v>
      </c>
      <c r="AC58" s="91" t="str">
        <f t="shared" si="21"/>
        <v>-</v>
      </c>
      <c r="AD58" s="2"/>
    </row>
    <row r="59" spans="1:30" ht="13.5">
      <c r="A59" s="2"/>
      <c r="B59" s="39" t="s">
        <v>6</v>
      </c>
      <c r="C59" s="166"/>
      <c r="D59" s="13"/>
      <c r="E59" s="56" t="str">
        <f t="shared" si="13"/>
        <v>-</v>
      </c>
      <c r="F59" s="166"/>
      <c r="G59" s="13"/>
      <c r="H59" s="56" t="str">
        <f t="shared" si="14"/>
        <v>-</v>
      </c>
      <c r="I59" s="166"/>
      <c r="J59" s="19"/>
      <c r="K59" s="56" t="str">
        <f t="shared" si="15"/>
        <v>-</v>
      </c>
      <c r="L59" s="166"/>
      <c r="M59" s="19"/>
      <c r="N59" s="56" t="str">
        <f t="shared" si="16"/>
        <v>-</v>
      </c>
      <c r="O59" s="2"/>
      <c r="P59" s="2"/>
      <c r="Q59" s="39" t="s">
        <v>6</v>
      </c>
      <c r="R59" s="100"/>
      <c r="S59" s="86"/>
      <c r="T59" s="91" t="str">
        <f t="shared" si="17"/>
        <v>-</v>
      </c>
      <c r="U59" s="101"/>
      <c r="V59" s="102"/>
      <c r="W59" s="91" t="str">
        <f t="shared" si="18"/>
        <v>-</v>
      </c>
      <c r="X59" s="100"/>
      <c r="Y59" s="102"/>
      <c r="Z59" s="91" t="str">
        <f t="shared" si="19"/>
        <v>-</v>
      </c>
      <c r="AA59" s="100"/>
      <c r="AB59" s="86">
        <f t="shared" si="20"/>
        <v>0</v>
      </c>
      <c r="AC59" s="91" t="str">
        <f t="shared" si="21"/>
        <v>-</v>
      </c>
      <c r="AD59" s="2"/>
    </row>
    <row r="60" spans="1:30" ht="4.5" customHeight="1">
      <c r="A60" s="2"/>
      <c r="B60" s="2"/>
      <c r="C60" s="2"/>
      <c r="D60" s="2"/>
      <c r="E60" s="2"/>
      <c r="F60" s="2"/>
      <c r="G60" s="2"/>
      <c r="H60" s="30"/>
      <c r="I60" s="30"/>
      <c r="J60" s="2"/>
      <c r="K60" s="30"/>
      <c r="L60" s="30"/>
      <c r="M60" s="2"/>
      <c r="N60" s="2"/>
      <c r="O60" s="2"/>
      <c r="P60" s="2"/>
      <c r="Q60" s="2"/>
      <c r="R60" s="2"/>
      <c r="S60" s="2"/>
      <c r="T60" s="2"/>
      <c r="U60" s="2"/>
      <c r="V60" s="2"/>
      <c r="W60" s="30"/>
      <c r="X60" s="30"/>
      <c r="Y60" s="2"/>
      <c r="Z60" s="30"/>
      <c r="AA60" s="30"/>
      <c r="AB60" s="2"/>
      <c r="AC60" s="2"/>
      <c r="AD60" s="2"/>
    </row>
    <row r="61" spans="1:30" ht="13.5">
      <c r="A61" s="2"/>
      <c r="B61" s="4" t="str">
        <f>B52</f>
        <v>今期</v>
      </c>
      <c r="C61" s="31" t="s">
        <v>30</v>
      </c>
      <c r="D61" s="32"/>
      <c r="E61" s="74" t="s">
        <v>29</v>
      </c>
      <c r="F61" s="33" t="s">
        <v>31</v>
      </c>
      <c r="G61" s="34"/>
      <c r="H61" s="77" t="s">
        <v>29</v>
      </c>
      <c r="I61" s="35" t="s">
        <v>32</v>
      </c>
      <c r="J61" s="36"/>
      <c r="K61" s="76" t="s">
        <v>29</v>
      </c>
      <c r="L61" s="37" t="s">
        <v>33</v>
      </c>
      <c r="M61" s="38"/>
      <c r="N61" s="75" t="s">
        <v>29</v>
      </c>
      <c r="O61" s="2"/>
      <c r="P61" s="2"/>
      <c r="Q61" s="4" t="str">
        <f>Q52</f>
        <v>前期</v>
      </c>
      <c r="R61" s="31" t="s">
        <v>30</v>
      </c>
      <c r="S61" s="32"/>
      <c r="T61" s="74" t="s">
        <v>29</v>
      </c>
      <c r="U61" s="33" t="s">
        <v>31</v>
      </c>
      <c r="V61" s="34"/>
      <c r="W61" s="77" t="s">
        <v>29</v>
      </c>
      <c r="X61" s="35" t="s">
        <v>32</v>
      </c>
      <c r="Y61" s="36"/>
      <c r="Z61" s="76" t="s">
        <v>29</v>
      </c>
      <c r="AA61" s="37" t="s">
        <v>33</v>
      </c>
      <c r="AB61" s="38"/>
      <c r="AC61" s="75" t="s">
        <v>29</v>
      </c>
      <c r="AD61" s="2"/>
    </row>
    <row r="62" spans="1:30" ht="13.5">
      <c r="A62" s="2"/>
      <c r="B62" s="39" t="s">
        <v>0</v>
      </c>
      <c r="C62" s="71"/>
      <c r="D62" s="8">
        <f aca="true" t="shared" si="22" ref="D62:D68">D53</f>
        <v>0</v>
      </c>
      <c r="E62" s="133" t="str">
        <f>E4</f>
        <v>百万</v>
      </c>
      <c r="F62" s="70"/>
      <c r="G62" s="8">
        <f aca="true" t="shared" si="23" ref="G62:G68">IF(G$53-D$53&gt;0,G53-D53,0)</f>
        <v>0</v>
      </c>
      <c r="H62" s="143" t="str">
        <f>E4</f>
        <v>百万</v>
      </c>
      <c r="I62" s="70"/>
      <c r="J62" s="8">
        <f aca="true" t="shared" si="24" ref="J62:J68">IF(J$53-G$53&gt;0,J53-G53,0)</f>
        <v>0</v>
      </c>
      <c r="K62" s="143" t="str">
        <f>E4</f>
        <v>百万</v>
      </c>
      <c r="L62" s="70"/>
      <c r="M62" s="8">
        <f aca="true" t="shared" si="25" ref="M62:M68">IF(M$53-J$53&gt;0,M53-J53,0)</f>
        <v>0</v>
      </c>
      <c r="N62" s="133" t="str">
        <f>E4</f>
        <v>百万</v>
      </c>
      <c r="O62" s="2"/>
      <c r="P62" s="2"/>
      <c r="Q62" s="39" t="s">
        <v>0</v>
      </c>
      <c r="R62" s="103"/>
      <c r="S62" s="89">
        <f aca="true" t="shared" si="26" ref="S62:S68">IF(S$53&gt;0,S53,0)</f>
        <v>0</v>
      </c>
      <c r="T62" s="144" t="str">
        <f>E4</f>
        <v>百万</v>
      </c>
      <c r="U62" s="87"/>
      <c r="V62" s="89">
        <f aca="true" t="shared" si="27" ref="V62:V68">IF(V$53-S$53&gt;0,V53-S53,0)</f>
        <v>0</v>
      </c>
      <c r="W62" s="144" t="str">
        <f>E4</f>
        <v>百万</v>
      </c>
      <c r="X62" s="88"/>
      <c r="Y62" s="89">
        <f aca="true" t="shared" si="28" ref="Y62:Y68">IF(Y$53-V$53&gt;0,Y53-V53,0)</f>
        <v>0</v>
      </c>
      <c r="Z62" s="144" t="str">
        <f>E4</f>
        <v>百万</v>
      </c>
      <c r="AA62" s="88"/>
      <c r="AB62" s="89">
        <f aca="true" t="shared" si="29" ref="AB62:AB68">IF(AB$53-Y$53&gt;0,AB53-Y53,0)</f>
        <v>0</v>
      </c>
      <c r="AC62" s="148" t="str">
        <f>E4</f>
        <v>百万</v>
      </c>
      <c r="AD62" s="2"/>
    </row>
    <row r="63" spans="1:30" ht="13.5">
      <c r="A63" s="2"/>
      <c r="B63" s="39" t="s">
        <v>1</v>
      </c>
      <c r="C63" s="71"/>
      <c r="D63" s="8">
        <f t="shared" si="22"/>
        <v>0</v>
      </c>
      <c r="E63" s="56" t="str">
        <f aca="true" t="shared" si="30" ref="E63:E68">IF(D$62,D63/D$62,"-")</f>
        <v>-</v>
      </c>
      <c r="F63" s="70"/>
      <c r="G63" s="8">
        <f t="shared" si="23"/>
        <v>0</v>
      </c>
      <c r="H63" s="56" t="str">
        <f aca="true" t="shared" si="31" ref="H63:H68">IF(G$62,G63/G$62,"-")</f>
        <v>-</v>
      </c>
      <c r="I63" s="70"/>
      <c r="J63" s="8">
        <f t="shared" si="24"/>
        <v>0</v>
      </c>
      <c r="K63" s="56" t="str">
        <f aca="true" t="shared" si="32" ref="K63:K68">IF(J$62,J63/J$62,"-")</f>
        <v>-</v>
      </c>
      <c r="L63" s="70"/>
      <c r="M63" s="8">
        <f t="shared" si="25"/>
        <v>0</v>
      </c>
      <c r="N63" s="56" t="str">
        <f aca="true" t="shared" si="33" ref="N63:N68">IF(M$62,M63/M$62,"-")</f>
        <v>-</v>
      </c>
      <c r="O63" s="2"/>
      <c r="P63" s="2"/>
      <c r="Q63" s="39" t="s">
        <v>1</v>
      </c>
      <c r="R63" s="103"/>
      <c r="S63" s="89">
        <f t="shared" si="26"/>
        <v>0</v>
      </c>
      <c r="T63" s="91" t="str">
        <f aca="true" t="shared" si="34" ref="T63:T68">IF(S$62,S63/S$62,"-")</f>
        <v>-</v>
      </c>
      <c r="U63" s="92"/>
      <c r="V63" s="89">
        <f t="shared" si="27"/>
        <v>0</v>
      </c>
      <c r="W63" s="91" t="str">
        <f aca="true" t="shared" si="35" ref="W63:W68">IF(V$62,V63/V$62,"-")</f>
        <v>-</v>
      </c>
      <c r="X63" s="93"/>
      <c r="Y63" s="89">
        <f t="shared" si="28"/>
        <v>0</v>
      </c>
      <c r="Z63" s="91" t="str">
        <f aca="true" t="shared" si="36" ref="Z63:Z68">IF(Y$62,Y63/Y$62,"-")</f>
        <v>-</v>
      </c>
      <c r="AA63" s="93"/>
      <c r="AB63" s="89">
        <f t="shared" si="29"/>
        <v>0</v>
      </c>
      <c r="AC63" s="91" t="str">
        <f aca="true" t="shared" si="37" ref="AC63:AC68">IF(AB$62,AB63/AB$62,"-")</f>
        <v>-</v>
      </c>
      <c r="AD63" s="2"/>
    </row>
    <row r="64" spans="1:30" ht="13.5">
      <c r="A64" s="2"/>
      <c r="B64" s="39" t="s">
        <v>2</v>
      </c>
      <c r="C64" s="71"/>
      <c r="D64" s="8">
        <f t="shared" si="22"/>
        <v>0</v>
      </c>
      <c r="E64" s="56" t="str">
        <f t="shared" si="30"/>
        <v>-</v>
      </c>
      <c r="F64" s="67"/>
      <c r="G64" s="8">
        <f t="shared" si="23"/>
        <v>0</v>
      </c>
      <c r="H64" s="56" t="str">
        <f t="shared" si="31"/>
        <v>-</v>
      </c>
      <c r="I64" s="67"/>
      <c r="J64" s="8">
        <f t="shared" si="24"/>
        <v>0</v>
      </c>
      <c r="K64" s="56" t="str">
        <f t="shared" si="32"/>
        <v>-</v>
      </c>
      <c r="L64" s="67"/>
      <c r="M64" s="8">
        <f t="shared" si="25"/>
        <v>0</v>
      </c>
      <c r="N64" s="56" t="str">
        <f t="shared" si="33"/>
        <v>-</v>
      </c>
      <c r="O64" s="2"/>
      <c r="P64" s="2"/>
      <c r="Q64" s="39" t="s">
        <v>2</v>
      </c>
      <c r="R64" s="104"/>
      <c r="S64" s="89">
        <f t="shared" si="26"/>
        <v>0</v>
      </c>
      <c r="T64" s="91" t="str">
        <f t="shared" si="34"/>
        <v>-</v>
      </c>
      <c r="U64" s="95"/>
      <c r="V64" s="89">
        <f t="shared" si="27"/>
        <v>0</v>
      </c>
      <c r="W64" s="91" t="str">
        <f t="shared" si="35"/>
        <v>-</v>
      </c>
      <c r="X64" s="96"/>
      <c r="Y64" s="89">
        <f t="shared" si="28"/>
        <v>0</v>
      </c>
      <c r="Z64" s="91" t="str">
        <f t="shared" si="36"/>
        <v>-</v>
      </c>
      <c r="AA64" s="96"/>
      <c r="AB64" s="89">
        <f t="shared" si="29"/>
        <v>0</v>
      </c>
      <c r="AC64" s="91" t="str">
        <f t="shared" si="37"/>
        <v>-</v>
      </c>
      <c r="AD64" s="2"/>
    </row>
    <row r="65" spans="1:30" ht="13.5">
      <c r="A65" s="2"/>
      <c r="B65" s="39" t="s">
        <v>3</v>
      </c>
      <c r="C65" s="71"/>
      <c r="D65" s="8">
        <f t="shared" si="22"/>
        <v>0</v>
      </c>
      <c r="E65" s="56" t="str">
        <f t="shared" si="30"/>
        <v>-</v>
      </c>
      <c r="F65" s="66"/>
      <c r="G65" s="8">
        <f t="shared" si="23"/>
        <v>0</v>
      </c>
      <c r="H65" s="56" t="str">
        <f t="shared" si="31"/>
        <v>-</v>
      </c>
      <c r="I65" s="66"/>
      <c r="J65" s="8">
        <f t="shared" si="24"/>
        <v>0</v>
      </c>
      <c r="K65" s="56" t="str">
        <f t="shared" si="32"/>
        <v>-</v>
      </c>
      <c r="L65" s="66"/>
      <c r="M65" s="8">
        <f t="shared" si="25"/>
        <v>0</v>
      </c>
      <c r="N65" s="56" t="str">
        <f t="shared" si="33"/>
        <v>-</v>
      </c>
      <c r="O65" s="2"/>
      <c r="P65" s="2"/>
      <c r="Q65" s="39" t="s">
        <v>3</v>
      </c>
      <c r="R65" s="105"/>
      <c r="S65" s="89">
        <f t="shared" si="26"/>
        <v>0</v>
      </c>
      <c r="T65" s="91" t="str">
        <f t="shared" si="34"/>
        <v>-</v>
      </c>
      <c r="U65" s="92"/>
      <c r="V65" s="89">
        <f t="shared" si="27"/>
        <v>0</v>
      </c>
      <c r="W65" s="91" t="str">
        <f t="shared" si="35"/>
        <v>-</v>
      </c>
      <c r="X65" s="93"/>
      <c r="Y65" s="89">
        <f t="shared" si="28"/>
        <v>0</v>
      </c>
      <c r="Z65" s="91" t="str">
        <f t="shared" si="36"/>
        <v>-</v>
      </c>
      <c r="AA65" s="93"/>
      <c r="AB65" s="89">
        <f t="shared" si="29"/>
        <v>0</v>
      </c>
      <c r="AC65" s="91" t="str">
        <f t="shared" si="37"/>
        <v>-</v>
      </c>
      <c r="AD65" s="2"/>
    </row>
    <row r="66" spans="1:30" ht="13.5">
      <c r="A66" s="2"/>
      <c r="B66" s="39" t="s">
        <v>4</v>
      </c>
      <c r="C66" s="71"/>
      <c r="D66" s="8">
        <f t="shared" si="22"/>
        <v>0</v>
      </c>
      <c r="E66" s="56" t="str">
        <f t="shared" si="30"/>
        <v>-</v>
      </c>
      <c r="F66" s="67"/>
      <c r="G66" s="8">
        <f t="shared" si="23"/>
        <v>0</v>
      </c>
      <c r="H66" s="56" t="str">
        <f t="shared" si="31"/>
        <v>-</v>
      </c>
      <c r="I66" s="67"/>
      <c r="J66" s="8">
        <f t="shared" si="24"/>
        <v>0</v>
      </c>
      <c r="K66" s="56" t="str">
        <f t="shared" si="32"/>
        <v>-</v>
      </c>
      <c r="L66" s="67"/>
      <c r="M66" s="8">
        <f t="shared" si="25"/>
        <v>0</v>
      </c>
      <c r="N66" s="56" t="str">
        <f t="shared" si="33"/>
        <v>-</v>
      </c>
      <c r="O66" s="2"/>
      <c r="P66" s="2"/>
      <c r="Q66" s="39" t="s">
        <v>4</v>
      </c>
      <c r="R66" s="104"/>
      <c r="S66" s="89">
        <f t="shared" si="26"/>
        <v>0</v>
      </c>
      <c r="T66" s="91" t="str">
        <f t="shared" si="34"/>
        <v>-</v>
      </c>
      <c r="U66" s="95"/>
      <c r="V66" s="89">
        <f t="shared" si="27"/>
        <v>0</v>
      </c>
      <c r="W66" s="91" t="str">
        <f t="shared" si="35"/>
        <v>-</v>
      </c>
      <c r="X66" s="96"/>
      <c r="Y66" s="89">
        <f t="shared" si="28"/>
        <v>0</v>
      </c>
      <c r="Z66" s="91" t="str">
        <f t="shared" si="36"/>
        <v>-</v>
      </c>
      <c r="AA66" s="96"/>
      <c r="AB66" s="89">
        <f t="shared" si="29"/>
        <v>0</v>
      </c>
      <c r="AC66" s="91" t="str">
        <f t="shared" si="37"/>
        <v>-</v>
      </c>
      <c r="AD66" s="2"/>
    </row>
    <row r="67" spans="1:30" ht="13.5">
      <c r="A67" s="2"/>
      <c r="B67" s="39" t="s">
        <v>5</v>
      </c>
      <c r="C67" s="71"/>
      <c r="D67" s="8">
        <f t="shared" si="22"/>
        <v>0</v>
      </c>
      <c r="E67" s="56" t="str">
        <f t="shared" si="30"/>
        <v>-</v>
      </c>
      <c r="F67" s="68"/>
      <c r="G67" s="8">
        <f t="shared" si="23"/>
        <v>0</v>
      </c>
      <c r="H67" s="56" t="str">
        <f t="shared" si="31"/>
        <v>-</v>
      </c>
      <c r="I67" s="68"/>
      <c r="J67" s="8">
        <f t="shared" si="24"/>
        <v>0</v>
      </c>
      <c r="K67" s="56" t="str">
        <f t="shared" si="32"/>
        <v>-</v>
      </c>
      <c r="L67" s="68"/>
      <c r="M67" s="8">
        <f t="shared" si="25"/>
        <v>0</v>
      </c>
      <c r="N67" s="56" t="str">
        <f t="shared" si="33"/>
        <v>-</v>
      </c>
      <c r="O67" s="2"/>
      <c r="P67" s="2"/>
      <c r="Q67" s="39" t="s">
        <v>5</v>
      </c>
      <c r="R67" s="106"/>
      <c r="S67" s="89">
        <f t="shared" si="26"/>
        <v>0</v>
      </c>
      <c r="T67" s="91" t="str">
        <f t="shared" si="34"/>
        <v>-</v>
      </c>
      <c r="U67" s="92"/>
      <c r="V67" s="89">
        <f t="shared" si="27"/>
        <v>0</v>
      </c>
      <c r="W67" s="91" t="str">
        <f t="shared" si="35"/>
        <v>-</v>
      </c>
      <c r="X67" s="93"/>
      <c r="Y67" s="89">
        <f t="shared" si="28"/>
        <v>0</v>
      </c>
      <c r="Z67" s="91" t="str">
        <f t="shared" si="36"/>
        <v>-</v>
      </c>
      <c r="AA67" s="93"/>
      <c r="AB67" s="89">
        <f t="shared" si="29"/>
        <v>0</v>
      </c>
      <c r="AC67" s="91" t="str">
        <f t="shared" si="37"/>
        <v>-</v>
      </c>
      <c r="AD67" s="2"/>
    </row>
    <row r="68" spans="1:30" ht="13.5">
      <c r="A68" s="2"/>
      <c r="B68" s="39" t="s">
        <v>6</v>
      </c>
      <c r="C68" s="71"/>
      <c r="D68" s="13">
        <f t="shared" si="22"/>
        <v>0</v>
      </c>
      <c r="E68" s="56" t="str">
        <f t="shared" si="30"/>
        <v>-</v>
      </c>
      <c r="F68" s="68"/>
      <c r="G68" s="13">
        <f t="shared" si="23"/>
        <v>0</v>
      </c>
      <c r="H68" s="56" t="str">
        <f t="shared" si="31"/>
        <v>-</v>
      </c>
      <c r="I68" s="68"/>
      <c r="J68" s="13">
        <f t="shared" si="24"/>
        <v>0</v>
      </c>
      <c r="K68" s="56" t="str">
        <f t="shared" si="32"/>
        <v>-</v>
      </c>
      <c r="L68" s="68"/>
      <c r="M68" s="13">
        <f t="shared" si="25"/>
        <v>0</v>
      </c>
      <c r="N68" s="56" t="str">
        <f t="shared" si="33"/>
        <v>-</v>
      </c>
      <c r="O68" s="2"/>
      <c r="P68" s="2"/>
      <c r="Q68" s="39" t="s">
        <v>6</v>
      </c>
      <c r="R68" s="106"/>
      <c r="S68" s="86">
        <f t="shared" si="26"/>
        <v>0</v>
      </c>
      <c r="T68" s="91" t="str">
        <f t="shared" si="34"/>
        <v>-</v>
      </c>
      <c r="U68" s="101"/>
      <c r="V68" s="86">
        <f t="shared" si="27"/>
        <v>0</v>
      </c>
      <c r="W68" s="91" t="str">
        <f t="shared" si="35"/>
        <v>-</v>
      </c>
      <c r="X68" s="107"/>
      <c r="Y68" s="86">
        <f t="shared" si="28"/>
        <v>0</v>
      </c>
      <c r="Z68" s="91" t="str">
        <f t="shared" si="36"/>
        <v>-</v>
      </c>
      <c r="AA68" s="107"/>
      <c r="AB68" s="86">
        <f t="shared" si="29"/>
        <v>0</v>
      </c>
      <c r="AC68" s="91" t="str">
        <f t="shared" si="37"/>
        <v>-</v>
      </c>
      <c r="AD68" s="2"/>
    </row>
    <row r="69" spans="1:30" ht="4.5" customHeight="1">
      <c r="A69" s="2"/>
      <c r="B69" s="2"/>
      <c r="C69" s="50"/>
      <c r="D69" s="50"/>
      <c r="E69" s="50"/>
      <c r="F69" s="50"/>
      <c r="G69" s="50"/>
      <c r="H69" s="24"/>
      <c r="I69" s="24"/>
      <c r="J69" s="50"/>
      <c r="K69" s="24"/>
      <c r="L69" s="24"/>
      <c r="M69" s="50"/>
      <c r="N69" s="50"/>
      <c r="O69" s="2"/>
      <c r="P69" s="2"/>
      <c r="Q69" s="2"/>
      <c r="R69" s="50"/>
      <c r="S69" s="50"/>
      <c r="T69" s="50"/>
      <c r="U69" s="50"/>
      <c r="V69" s="50"/>
      <c r="W69" s="24"/>
      <c r="X69" s="24"/>
      <c r="Y69" s="50"/>
      <c r="Z69" s="24"/>
      <c r="AA69" s="24"/>
      <c r="AB69" s="50"/>
      <c r="AC69" s="50"/>
      <c r="AD69" s="2"/>
    </row>
    <row r="70" spans="1:30" ht="13.5">
      <c r="A70" s="2"/>
      <c r="B70" s="39" t="s">
        <v>19</v>
      </c>
      <c r="C70" s="12"/>
      <c r="D70" s="13">
        <f>SUM(C44:E44)</f>
        <v>0</v>
      </c>
      <c r="E70" s="15"/>
      <c r="F70" s="12"/>
      <c r="G70" s="13">
        <f>SUM(F44:H44)</f>
        <v>0</v>
      </c>
      <c r="H70" s="15"/>
      <c r="I70" s="12"/>
      <c r="J70" s="13">
        <f>SUM(I44:K44)</f>
        <v>0</v>
      </c>
      <c r="K70" s="15"/>
      <c r="L70" s="12"/>
      <c r="M70" s="13">
        <f>SUM(L44:N44)</f>
        <v>0</v>
      </c>
      <c r="N70" s="16"/>
      <c r="O70" s="2"/>
      <c r="P70" s="2"/>
      <c r="Q70" s="39" t="s">
        <v>19</v>
      </c>
      <c r="R70" s="94"/>
      <c r="S70" s="86">
        <f>SUM(R44:T44)</f>
        <v>0</v>
      </c>
      <c r="T70" s="110"/>
      <c r="U70" s="94"/>
      <c r="V70" s="86">
        <f>SUM(U44:W44)</f>
        <v>0</v>
      </c>
      <c r="W70" s="110"/>
      <c r="X70" s="94"/>
      <c r="Y70" s="86">
        <f>SUM(X44:Z44)</f>
        <v>0</v>
      </c>
      <c r="Z70" s="110"/>
      <c r="AA70" s="94"/>
      <c r="AB70" s="86">
        <f>SUM(AA44:AC44)</f>
        <v>0</v>
      </c>
      <c r="AC70" s="111"/>
      <c r="AD70" s="2"/>
    </row>
    <row r="71" spans="1:30" ht="13.5">
      <c r="A71" s="2"/>
      <c r="B71" s="39" t="s">
        <v>20</v>
      </c>
      <c r="C71" s="189">
        <f>IF(D70,D62*1000000/D70,0)</f>
        <v>0</v>
      </c>
      <c r="D71" s="188"/>
      <c r="E71" s="15"/>
      <c r="F71" s="189">
        <f>IF(G70,G62*1000000/G70,0)</f>
        <v>0</v>
      </c>
      <c r="G71" s="188"/>
      <c r="H71" s="15"/>
      <c r="I71" s="189">
        <f>IF(J70,J62*1000000/J70,0)</f>
        <v>0</v>
      </c>
      <c r="J71" s="188"/>
      <c r="K71" s="15"/>
      <c r="L71" s="189">
        <f>IF(M70,M62*1000000/M70,0)</f>
        <v>0</v>
      </c>
      <c r="M71" s="188"/>
      <c r="N71" s="16"/>
      <c r="O71" s="2"/>
      <c r="P71" s="2"/>
      <c r="Q71" s="39" t="s">
        <v>20</v>
      </c>
      <c r="R71" s="187">
        <f>IF(S70,S62*1000000/S70,0)</f>
        <v>0</v>
      </c>
      <c r="S71" s="188"/>
      <c r="T71" s="110"/>
      <c r="U71" s="187">
        <f>IF(V70,V62*1000000/V70,0)</f>
        <v>0</v>
      </c>
      <c r="V71" s="188"/>
      <c r="W71" s="110"/>
      <c r="X71" s="187">
        <f>IF(Y70,Y62*1000000/Y70,0)</f>
        <v>0</v>
      </c>
      <c r="Y71" s="188"/>
      <c r="Z71" s="110"/>
      <c r="AA71" s="187">
        <f>IF(AB70,AB62*1000000/AB70,0)</f>
        <v>0</v>
      </c>
      <c r="AB71" s="188"/>
      <c r="AC71" s="111"/>
      <c r="AD71" s="2"/>
    </row>
    <row r="72" spans="1:30" ht="13.5">
      <c r="A72" s="2"/>
      <c r="B72" s="39" t="s">
        <v>21</v>
      </c>
      <c r="C72" s="189">
        <f>IF(D70,D65*1000000/D70,0)</f>
        <v>0</v>
      </c>
      <c r="D72" s="188"/>
      <c r="E72" s="56" t="str">
        <f>E65</f>
        <v>-</v>
      </c>
      <c r="F72" s="189">
        <f>IF(G70,G65*1000000/G70,0)</f>
        <v>0</v>
      </c>
      <c r="G72" s="188"/>
      <c r="H72" s="56" t="str">
        <f>H65</f>
        <v>-</v>
      </c>
      <c r="I72" s="189">
        <f>IF(J70,J65*1000000/J70,0)</f>
        <v>0</v>
      </c>
      <c r="J72" s="188"/>
      <c r="K72" s="56" t="str">
        <f>K65</f>
        <v>-</v>
      </c>
      <c r="L72" s="189">
        <f>IF(M70,M65*1000000/M70,0)</f>
        <v>0</v>
      </c>
      <c r="M72" s="188"/>
      <c r="N72" s="56" t="str">
        <f>N65</f>
        <v>-</v>
      </c>
      <c r="O72" s="2"/>
      <c r="P72" s="2"/>
      <c r="Q72" s="39" t="s">
        <v>21</v>
      </c>
      <c r="R72" s="187">
        <f>IF(S70,S65*1000000/S70,0)</f>
        <v>0</v>
      </c>
      <c r="S72" s="188"/>
      <c r="T72" s="91" t="str">
        <f>T65</f>
        <v>-</v>
      </c>
      <c r="U72" s="187">
        <f>IF(V70,V65*1000000/V70,0)</f>
        <v>0</v>
      </c>
      <c r="V72" s="188"/>
      <c r="W72" s="91" t="str">
        <f>W65</f>
        <v>-</v>
      </c>
      <c r="X72" s="187">
        <f>IF(Y70,Y65*1000000/Y70,0)</f>
        <v>0</v>
      </c>
      <c r="Y72" s="188"/>
      <c r="Z72" s="91" t="str">
        <f>Z65</f>
        <v>-</v>
      </c>
      <c r="AA72" s="187">
        <f>IF(AB70,AB65*1000000/AB70,0)</f>
        <v>0</v>
      </c>
      <c r="AB72" s="188"/>
      <c r="AC72" s="91" t="str">
        <f>AC65</f>
        <v>-</v>
      </c>
      <c r="AD72" s="2"/>
    </row>
    <row r="73" spans="1:30" ht="13.5" customHeight="1">
      <c r="A73" s="1"/>
      <c r="B73" s="2"/>
      <c r="C73" s="2"/>
      <c r="D73" s="2"/>
      <c r="E73" s="2"/>
      <c r="F73" s="2"/>
      <c r="G73" s="2"/>
      <c r="H73" s="194" t="s">
        <v>114</v>
      </c>
      <c r="I73" s="195"/>
      <c r="J73" s="195"/>
      <c r="K73" s="195"/>
      <c r="L73" s="195"/>
      <c r="M73" s="195"/>
      <c r="N73" s="195"/>
      <c r="O73" s="2"/>
      <c r="P73" s="2"/>
      <c r="Q73" s="2"/>
      <c r="R73" s="2"/>
      <c r="S73" s="2"/>
      <c r="T73" s="2"/>
      <c r="U73" s="2"/>
      <c r="V73" s="2"/>
      <c r="W73" s="194" t="s">
        <v>114</v>
      </c>
      <c r="X73" s="195"/>
      <c r="Y73" s="195"/>
      <c r="Z73" s="195"/>
      <c r="AA73" s="195"/>
      <c r="AB73" s="195"/>
      <c r="AC73" s="195"/>
      <c r="AD73" s="2"/>
    </row>
  </sheetData>
  <mergeCells count="18">
    <mergeCell ref="H73:N73"/>
    <mergeCell ref="W73:AC73"/>
    <mergeCell ref="C72:D72"/>
    <mergeCell ref="F72:G72"/>
    <mergeCell ref="I72:J72"/>
    <mergeCell ref="L72:M72"/>
    <mergeCell ref="R72:S72"/>
    <mergeCell ref="U72:V72"/>
    <mergeCell ref="X72:Y72"/>
    <mergeCell ref="AA72:AB72"/>
    <mergeCell ref="C71:D71"/>
    <mergeCell ref="F71:G71"/>
    <mergeCell ref="I71:J71"/>
    <mergeCell ref="L71:M71"/>
    <mergeCell ref="R71:S71"/>
    <mergeCell ref="U71:V71"/>
    <mergeCell ref="X71:Y71"/>
    <mergeCell ref="AA71:AB71"/>
  </mergeCells>
  <hyperlinks>
    <hyperlink ref="W73" r:id="rId1" display="Copyright (C)2006  はっしゃん http://hatsyan.cocolog-nifty.com/"/>
    <hyperlink ref="W73:AC73" r:id="rId2" display="Copyright (C)2006  はっしゃん http://hashang.kabuka.biz/"/>
    <hyperlink ref="H73" r:id="rId3" display="Copyright (C)2006  はっしゃん http://hatsyan.cocolog-nifty.com/"/>
    <hyperlink ref="H73:N73" r:id="rId4" display="Copyright (C)2006  はっしゃん http://hashang.kabuka.biz/"/>
  </hyperlinks>
  <printOptions/>
  <pageMargins left="0.26" right="0.25" top="0.25" bottom="0.25" header="0.25" footer="0.25"/>
  <pageSetup horizontalDpi="300" verticalDpi="3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00390625" style="0" bestFit="1" customWidth="1"/>
    <col min="3" max="14" width="7.125" style="0" customWidth="1"/>
    <col min="15" max="16" width="2.125" style="0" customWidth="1"/>
    <col min="17" max="17" width="11.125" style="0" customWidth="1"/>
    <col min="18" max="29" width="7.125" style="0" customWidth="1"/>
    <col min="30" max="30" width="2.125" style="0" customWidth="1"/>
  </cols>
  <sheetData>
    <row r="1" spans="1:15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tr">
        <f>"【はっしゃん式】３期分析シート ("&amp;RIGHT('業績予想シート'!N1,LEN('業績予想シート'!N1)-17)</f>
        <v>【はっしゃん式】３期分析シート (0000 会社名)</v>
      </c>
      <c r="O1" s="2"/>
    </row>
    <row r="2" spans="1:15" ht="13.5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49"/>
      <c r="O2" s="2"/>
    </row>
    <row r="3" spans="1:15" ht="13.5">
      <c r="A3" s="2"/>
      <c r="B3" s="4"/>
      <c r="C3" s="6" t="str">
        <f>'業績予想シート'!C3</f>
        <v>2004年</v>
      </c>
      <c r="D3" s="5" t="str">
        <f>'業績予想シート'!D3</f>
        <v>3月期</v>
      </c>
      <c r="E3" s="78" t="str">
        <f>'業績予想シート'!E3</f>
        <v>構成比</v>
      </c>
      <c r="F3" s="6" t="str">
        <f>'業績予想シート'!F3</f>
        <v>2005年</v>
      </c>
      <c r="G3" s="5" t="str">
        <f>'業績予想シート'!G3</f>
        <v>3月期</v>
      </c>
      <c r="H3" s="78" t="str">
        <f>'業績予想シート'!H3</f>
        <v>構成比</v>
      </c>
      <c r="I3" s="6" t="str">
        <f>'業績予想シート'!I3</f>
        <v>2006年</v>
      </c>
      <c r="J3" s="5" t="str">
        <f>'業績予想シート'!J3</f>
        <v>3月期</v>
      </c>
      <c r="K3" s="78" t="str">
        <f>'業績予想シート'!K3</f>
        <v>構成比</v>
      </c>
      <c r="L3" s="6" t="str">
        <f>'業績予想シート'!L3</f>
        <v>2007年</v>
      </c>
      <c r="M3" s="5" t="str">
        <f>'業績予想シート'!M3</f>
        <v>3月期</v>
      </c>
      <c r="N3" s="78" t="str">
        <f>'業績予想シート'!N3</f>
        <v>構成比</v>
      </c>
      <c r="O3" s="2"/>
    </row>
    <row r="4" spans="1:15" ht="13.5">
      <c r="A4" s="2"/>
      <c r="B4" s="4" t="s">
        <v>0</v>
      </c>
      <c r="C4" s="17"/>
      <c r="D4" s="13">
        <f>'業績予想シート'!D4</f>
        <v>0</v>
      </c>
      <c r="E4" s="143" t="s">
        <v>60</v>
      </c>
      <c r="F4" s="10"/>
      <c r="G4" s="13">
        <f>'業績予想シート'!G4</f>
        <v>0</v>
      </c>
      <c r="H4" s="143" t="str">
        <f>E4</f>
        <v>百万</v>
      </c>
      <c r="I4" s="10"/>
      <c r="J4" s="13">
        <f>'業績予想シート'!J4</f>
        <v>0</v>
      </c>
      <c r="K4" s="143" t="str">
        <f>E4</f>
        <v>百万</v>
      </c>
      <c r="L4" s="10"/>
      <c r="M4" s="13">
        <f>'業績予想シート'!M4</f>
        <v>0</v>
      </c>
      <c r="N4" s="133" t="str">
        <f>E4</f>
        <v>百万</v>
      </c>
      <c r="O4" s="2"/>
    </row>
    <row r="5" spans="1:15" ht="13.5">
      <c r="A5" s="2"/>
      <c r="B5" s="4" t="s">
        <v>1</v>
      </c>
      <c r="C5" s="7"/>
      <c r="D5" s="13">
        <f>'業績予想シート'!D5</f>
        <v>0</v>
      </c>
      <c r="E5" s="56" t="str">
        <f aca="true" t="shared" si="0" ref="E5:E10">IF(D$4,D5/D$4,"-")</f>
        <v>-</v>
      </c>
      <c r="F5" s="14"/>
      <c r="G5" s="13">
        <f>'業績予想シート'!G5</f>
        <v>0</v>
      </c>
      <c r="H5" s="56" t="str">
        <f aca="true" t="shared" si="1" ref="H5:H10">IF(G$4,G5/G$4,"-")</f>
        <v>-</v>
      </c>
      <c r="I5" s="14"/>
      <c r="J5" s="13">
        <f>'業績予想シート'!J5</f>
        <v>0</v>
      </c>
      <c r="K5" s="56" t="str">
        <f aca="true" t="shared" si="2" ref="K5:K10">IF(J$4,J5/J$4,"-")</f>
        <v>-</v>
      </c>
      <c r="L5" s="14"/>
      <c r="M5" s="13">
        <f>'業績予想シート'!M5</f>
        <v>0</v>
      </c>
      <c r="N5" s="56" t="str">
        <f aca="true" t="shared" si="3" ref="N5:N10">IF(M$4,M5/M$4,"-")</f>
        <v>-</v>
      </c>
      <c r="O5" s="2"/>
    </row>
    <row r="6" spans="1:15" ht="13.5">
      <c r="A6" s="2"/>
      <c r="B6" s="4" t="s">
        <v>2</v>
      </c>
      <c r="C6" s="12"/>
      <c r="D6" s="13">
        <f>'業績予想シート'!D6</f>
        <v>0</v>
      </c>
      <c r="E6" s="56" t="str">
        <f t="shared" si="0"/>
        <v>-</v>
      </c>
      <c r="F6" s="10"/>
      <c r="G6" s="13">
        <f>'業績予想シート'!G6</f>
        <v>0</v>
      </c>
      <c r="H6" s="56" t="str">
        <f t="shared" si="1"/>
        <v>-</v>
      </c>
      <c r="I6" s="10"/>
      <c r="J6" s="13">
        <f>'業績予想シート'!J6</f>
        <v>0</v>
      </c>
      <c r="K6" s="56" t="str">
        <f t="shared" si="2"/>
        <v>-</v>
      </c>
      <c r="L6" s="10"/>
      <c r="M6" s="13">
        <f>'業績予想シート'!M6</f>
        <v>0</v>
      </c>
      <c r="N6" s="56" t="str">
        <f t="shared" si="3"/>
        <v>-</v>
      </c>
      <c r="O6" s="2"/>
    </row>
    <row r="7" spans="1:15" ht="13.5">
      <c r="A7" s="2"/>
      <c r="B7" s="4" t="s">
        <v>3</v>
      </c>
      <c r="C7" s="17"/>
      <c r="D7" s="13">
        <f>'業績予想シート'!D7</f>
        <v>0</v>
      </c>
      <c r="E7" s="56" t="str">
        <f t="shared" si="0"/>
        <v>-</v>
      </c>
      <c r="F7" s="14"/>
      <c r="G7" s="13">
        <f>'業績予想シート'!G7</f>
        <v>0</v>
      </c>
      <c r="H7" s="56" t="str">
        <f t="shared" si="1"/>
        <v>-</v>
      </c>
      <c r="I7" s="14"/>
      <c r="J7" s="13">
        <f>'業績予想シート'!J7</f>
        <v>0</v>
      </c>
      <c r="K7" s="56" t="str">
        <f t="shared" si="2"/>
        <v>-</v>
      </c>
      <c r="L7" s="14"/>
      <c r="M7" s="13">
        <f>'業績予想シート'!M7</f>
        <v>0</v>
      </c>
      <c r="N7" s="56" t="str">
        <f t="shared" si="3"/>
        <v>-</v>
      </c>
      <c r="O7" s="2"/>
    </row>
    <row r="8" spans="1:15" ht="13.5">
      <c r="A8" s="2"/>
      <c r="B8" s="4" t="s">
        <v>4</v>
      </c>
      <c r="C8" s="12"/>
      <c r="D8" s="13">
        <f>'業績予想シート'!D8</f>
        <v>0</v>
      </c>
      <c r="E8" s="56" t="str">
        <f t="shared" si="0"/>
        <v>-</v>
      </c>
      <c r="F8" s="10"/>
      <c r="G8" s="13">
        <f>'業績予想シート'!G8</f>
        <v>0</v>
      </c>
      <c r="H8" s="56" t="str">
        <f t="shared" si="1"/>
        <v>-</v>
      </c>
      <c r="I8" s="10"/>
      <c r="J8" s="13">
        <f>'業績予想シート'!J8</f>
        <v>0</v>
      </c>
      <c r="K8" s="56" t="str">
        <f t="shared" si="2"/>
        <v>-</v>
      </c>
      <c r="L8" s="10"/>
      <c r="M8" s="13">
        <f>'業績予想シート'!M8</f>
        <v>0</v>
      </c>
      <c r="N8" s="56" t="str">
        <f t="shared" si="3"/>
        <v>-</v>
      </c>
      <c r="O8" s="2"/>
    </row>
    <row r="9" spans="1:15" ht="13.5">
      <c r="A9" s="2"/>
      <c r="B9" s="4" t="s">
        <v>5</v>
      </c>
      <c r="C9" s="18"/>
      <c r="D9" s="13">
        <f>'業績予想シート'!D9</f>
        <v>0</v>
      </c>
      <c r="E9" s="56" t="str">
        <f t="shared" si="0"/>
        <v>-</v>
      </c>
      <c r="F9" s="14"/>
      <c r="G9" s="13">
        <f>'業績予想シート'!G9</f>
        <v>0</v>
      </c>
      <c r="H9" s="56" t="str">
        <f t="shared" si="1"/>
        <v>-</v>
      </c>
      <c r="I9" s="14"/>
      <c r="J9" s="13">
        <f>'業績予想シート'!J9</f>
        <v>0</v>
      </c>
      <c r="K9" s="56" t="str">
        <f t="shared" si="2"/>
        <v>-</v>
      </c>
      <c r="L9" s="14"/>
      <c r="M9" s="13">
        <f>'業績予想シート'!M9</f>
        <v>0</v>
      </c>
      <c r="N9" s="56" t="str">
        <f t="shared" si="3"/>
        <v>-</v>
      </c>
      <c r="O9" s="2"/>
    </row>
    <row r="10" spans="1:15" ht="13.5">
      <c r="A10" s="2"/>
      <c r="B10" s="4" t="s">
        <v>6</v>
      </c>
      <c r="C10" s="57"/>
      <c r="D10" s="13">
        <f>'業績予想シート'!D10</f>
        <v>0</v>
      </c>
      <c r="E10" s="56" t="str">
        <f t="shared" si="0"/>
        <v>-</v>
      </c>
      <c r="F10" s="57"/>
      <c r="G10" s="13">
        <f>'業績予想シート'!G10</f>
        <v>0</v>
      </c>
      <c r="H10" s="56" t="str">
        <f t="shared" si="1"/>
        <v>-</v>
      </c>
      <c r="I10" s="57"/>
      <c r="J10" s="13">
        <f>'業績予想シート'!J10</f>
        <v>0</v>
      </c>
      <c r="K10" s="56" t="str">
        <f t="shared" si="2"/>
        <v>-</v>
      </c>
      <c r="L10" s="57" t="str">
        <f>'業績予想シート'!L10</f>
        <v>会社予想</v>
      </c>
      <c r="M10" s="13">
        <f>'業績予想シート'!M10</f>
        <v>0</v>
      </c>
      <c r="N10" s="56" t="str">
        <f t="shared" si="3"/>
        <v>-</v>
      </c>
      <c r="O10" s="2"/>
    </row>
    <row r="11" spans="1:15" ht="4.5" customHeight="1">
      <c r="A11" s="2"/>
      <c r="B11" s="21"/>
      <c r="C11" s="22"/>
      <c r="D11" s="23"/>
      <c r="E11" s="24"/>
      <c r="F11" s="24"/>
      <c r="G11" s="23"/>
      <c r="H11" s="24"/>
      <c r="I11" s="24"/>
      <c r="J11" s="23"/>
      <c r="K11" s="24"/>
      <c r="L11" s="24"/>
      <c r="M11" s="23"/>
      <c r="N11" s="24"/>
      <c r="O11" s="2"/>
    </row>
    <row r="12" spans="1:15" ht="13.5" customHeight="1">
      <c r="A12" s="2"/>
      <c r="B12" s="4" t="s">
        <v>113</v>
      </c>
      <c r="C12" s="185"/>
      <c r="D12" s="25">
        <f>'業績予想シート'!D12</f>
        <v>0</v>
      </c>
      <c r="E12" s="56">
        <f>'業績予想シート'!E12</f>
        <v>0</v>
      </c>
      <c r="F12" s="186"/>
      <c r="G12" s="25">
        <f>'業績予想シート'!G12</f>
        <v>0</v>
      </c>
      <c r="H12" s="56">
        <f>'業績予想シート'!H12</f>
        <v>0</v>
      </c>
      <c r="I12" s="186"/>
      <c r="J12" s="25">
        <f>'業績予想シート'!J12</f>
        <v>0</v>
      </c>
      <c r="K12" s="56">
        <f>'業績予想シート'!K12</f>
        <v>0</v>
      </c>
      <c r="L12" s="186"/>
      <c r="M12" s="25">
        <f>'業績予想シート'!M12</f>
        <v>0</v>
      </c>
      <c r="N12" s="56">
        <f>'業績予想シート'!N12</f>
        <v>0</v>
      </c>
      <c r="O12" s="2"/>
    </row>
    <row r="13" spans="1:15" ht="13.5">
      <c r="A13" s="2"/>
      <c r="B13" s="4" t="s">
        <v>109</v>
      </c>
      <c r="C13" s="177" t="str">
        <f>'業績予想シート'!C13</f>
        <v>千株</v>
      </c>
      <c r="D13" s="25">
        <f>'業績予想シート'!D13</f>
        <v>0</v>
      </c>
      <c r="E13" s="72">
        <f>'業績予想シート'!E13</f>
        <v>0</v>
      </c>
      <c r="F13" s="177" t="str">
        <f>'業績予想シート'!F13</f>
        <v>千株</v>
      </c>
      <c r="G13" s="25">
        <f>'業績予想シート'!G13</f>
        <v>0</v>
      </c>
      <c r="H13" s="72">
        <f>'業績予想シート'!H13</f>
        <v>0</v>
      </c>
      <c r="I13" s="177" t="str">
        <f>'業績予想シート'!I13</f>
        <v>千株</v>
      </c>
      <c r="J13" s="25">
        <f>'業績予想シート'!J13</f>
        <v>0</v>
      </c>
      <c r="K13" s="72">
        <f>'業績予想シート'!K13</f>
        <v>0</v>
      </c>
      <c r="L13" s="177" t="str">
        <f>'業績予想シート'!L13</f>
        <v>千株</v>
      </c>
      <c r="M13" s="25">
        <f>'業績予想シート'!M13</f>
        <v>0</v>
      </c>
      <c r="N13" s="72">
        <f>'業績予想シート'!N13</f>
        <v>0</v>
      </c>
      <c r="O13" s="2"/>
    </row>
    <row r="14" spans="1:15" ht="13.5">
      <c r="A14" s="2"/>
      <c r="B14" s="4" t="s">
        <v>8</v>
      </c>
      <c r="C14" s="57">
        <f>'業績予想シート'!C14</f>
        <v>38077</v>
      </c>
      <c r="D14" s="25">
        <f>'業績予想シート'!D14</f>
        <v>0</v>
      </c>
      <c r="E14" s="176">
        <f>'業績予想シート'!E14</f>
        <v>0</v>
      </c>
      <c r="F14" s="57">
        <f>'業績予想シート'!F14</f>
        <v>38442</v>
      </c>
      <c r="G14" s="25">
        <f>'業績予想シート'!G14</f>
        <v>0</v>
      </c>
      <c r="H14" s="176">
        <f>'業績予想シート'!H14</f>
        <v>0</v>
      </c>
      <c r="I14" s="57">
        <f>'業績予想シート'!I14</f>
        <v>38807</v>
      </c>
      <c r="J14" s="25">
        <f>'業績予想シート'!J14</f>
        <v>0</v>
      </c>
      <c r="K14" s="176">
        <f>'業績予想シート'!K14</f>
        <v>0</v>
      </c>
      <c r="L14" s="57">
        <f>'業績予想シート'!L14</f>
        <v>43745</v>
      </c>
      <c r="M14" s="25">
        <f>'業績予想シート'!M14</f>
        <v>0</v>
      </c>
      <c r="N14" s="176">
        <f>'業績予想シート'!N14</f>
        <v>0</v>
      </c>
      <c r="O14" s="2"/>
    </row>
    <row r="15" spans="1:15" ht="6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49"/>
      <c r="O15" s="2"/>
    </row>
    <row r="16" spans="1:15" ht="13.5">
      <c r="A16" s="2" t="s">
        <v>46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49"/>
      <c r="O16" s="2"/>
    </row>
    <row r="17" spans="1:15" ht="13.5">
      <c r="A17" s="2"/>
      <c r="C17" s="120" t="s">
        <v>18</v>
      </c>
      <c r="D17" s="122"/>
      <c r="E17" s="122"/>
      <c r="F17" s="121"/>
      <c r="G17" s="120" t="s">
        <v>49</v>
      </c>
      <c r="H17" s="122"/>
      <c r="I17" s="122"/>
      <c r="J17" s="128" t="s">
        <v>27</v>
      </c>
      <c r="K17" s="120" t="s">
        <v>49</v>
      </c>
      <c r="L17" s="122"/>
      <c r="M17" s="122"/>
      <c r="N17" s="128" t="s">
        <v>68</v>
      </c>
      <c r="O17" s="2"/>
    </row>
    <row r="18" spans="1:15" ht="13.5">
      <c r="A18" s="2"/>
      <c r="B18" s="120" t="s">
        <v>18</v>
      </c>
      <c r="C18" s="134" t="s">
        <v>47</v>
      </c>
      <c r="D18" s="78" t="s">
        <v>48</v>
      </c>
      <c r="E18" s="78" t="s">
        <v>39</v>
      </c>
      <c r="F18" s="134" t="s">
        <v>54</v>
      </c>
      <c r="G18" s="134" t="str">
        <f aca="true" t="shared" si="4" ref="G18:N18">C18</f>
        <v>３期前</v>
      </c>
      <c r="H18" s="134" t="str">
        <f t="shared" si="4"/>
        <v>２期前</v>
      </c>
      <c r="I18" s="134" t="str">
        <f t="shared" si="4"/>
        <v>前期</v>
      </c>
      <c r="J18" s="134" t="str">
        <f t="shared" si="4"/>
        <v>(今期)</v>
      </c>
      <c r="K18" s="167" t="str">
        <f t="shared" si="4"/>
        <v>３期前</v>
      </c>
      <c r="L18" s="168" t="str">
        <f t="shared" si="4"/>
        <v>２期前</v>
      </c>
      <c r="M18" s="169" t="str">
        <f t="shared" si="4"/>
        <v>前期</v>
      </c>
      <c r="N18" s="170" t="str">
        <f t="shared" si="4"/>
        <v>(今期)</v>
      </c>
      <c r="O18" s="2"/>
    </row>
    <row r="19" spans="1:15" ht="13.5">
      <c r="A19" s="2"/>
      <c r="B19" s="131" t="str">
        <f>MID(N1,23,LEN(N1)-23)</f>
        <v>会社名</v>
      </c>
      <c r="C19" s="132">
        <f>D4</f>
        <v>0</v>
      </c>
      <c r="D19" s="132">
        <f>G4</f>
        <v>0</v>
      </c>
      <c r="E19" s="132">
        <f>J4</f>
        <v>0</v>
      </c>
      <c r="F19" s="132">
        <f>M4</f>
        <v>0</v>
      </c>
      <c r="G19" s="130" t="s">
        <v>63</v>
      </c>
      <c r="H19" s="133" t="str">
        <f>IF(C19,D19/C19,"-")</f>
        <v>-</v>
      </c>
      <c r="I19" s="133" t="str">
        <f>IF(D19,E19/D19,"-")</f>
        <v>-</v>
      </c>
      <c r="J19" s="133" t="str">
        <f>IF(E19,F19/E19,"-")</f>
        <v>-</v>
      </c>
      <c r="K19" s="133" t="str">
        <f>IF($C19,C19/$C19,"-")</f>
        <v>-</v>
      </c>
      <c r="L19" s="133" t="str">
        <f>IF($C19,D19/$C19,"-")</f>
        <v>-</v>
      </c>
      <c r="M19" s="133" t="str">
        <f>IF($C19,E19/$C19,"-")</f>
        <v>-</v>
      </c>
      <c r="N19" s="133" t="str">
        <f>IF($C19,F19/$C19,"-")</f>
        <v>-</v>
      </c>
      <c r="O19" s="2"/>
    </row>
    <row r="20" spans="1:15" ht="4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3.5">
      <c r="A21" s="1"/>
      <c r="C21" s="120" t="s">
        <v>5</v>
      </c>
      <c r="D21" s="122"/>
      <c r="E21" s="122"/>
      <c r="F21" s="121"/>
      <c r="G21" s="120" t="s">
        <v>52</v>
      </c>
      <c r="H21" s="122"/>
      <c r="I21" s="122"/>
      <c r="J21" s="128" t="s">
        <v>27</v>
      </c>
      <c r="K21" s="120" t="s">
        <v>52</v>
      </c>
      <c r="L21" s="122"/>
      <c r="M21" s="122"/>
      <c r="N21" s="128" t="s">
        <v>68</v>
      </c>
      <c r="O21" s="2"/>
    </row>
    <row r="22" spans="1:15" ht="13.5">
      <c r="A22" s="1"/>
      <c r="B22" s="120" t="s">
        <v>5</v>
      </c>
      <c r="C22" s="134" t="str">
        <f>C18</f>
        <v>３期前</v>
      </c>
      <c r="D22" s="134" t="str">
        <f>D18</f>
        <v>２期前</v>
      </c>
      <c r="E22" s="134" t="str">
        <f>E18</f>
        <v>前期</v>
      </c>
      <c r="F22" s="134" t="str">
        <f>F18</f>
        <v>(今期)</v>
      </c>
      <c r="G22" s="134" t="str">
        <f aca="true" t="shared" si="5" ref="G22:N22">C18</f>
        <v>３期前</v>
      </c>
      <c r="H22" s="134" t="str">
        <f t="shared" si="5"/>
        <v>２期前</v>
      </c>
      <c r="I22" s="134" t="str">
        <f t="shared" si="5"/>
        <v>前期</v>
      </c>
      <c r="J22" s="134" t="str">
        <f t="shared" si="5"/>
        <v>(今期)</v>
      </c>
      <c r="K22" s="167" t="str">
        <f t="shared" si="5"/>
        <v>３期前</v>
      </c>
      <c r="L22" s="168" t="str">
        <f t="shared" si="5"/>
        <v>２期前</v>
      </c>
      <c r="M22" s="169" t="str">
        <f t="shared" si="5"/>
        <v>前期</v>
      </c>
      <c r="N22" s="170" t="str">
        <f t="shared" si="5"/>
        <v>(今期)</v>
      </c>
      <c r="O22" s="2"/>
    </row>
    <row r="23" spans="1:15" ht="13.5">
      <c r="A23" s="1"/>
      <c r="B23" s="131" t="str">
        <f>B19</f>
        <v>会社名</v>
      </c>
      <c r="C23" s="132">
        <f>D9</f>
        <v>0</v>
      </c>
      <c r="D23" s="132">
        <f>G9</f>
        <v>0</v>
      </c>
      <c r="E23" s="132">
        <f>J9</f>
        <v>0</v>
      </c>
      <c r="F23" s="132">
        <f>M9</f>
        <v>0</v>
      </c>
      <c r="G23" s="130" t="s">
        <v>64</v>
      </c>
      <c r="H23" s="133" t="str">
        <f>IF(C23,D23/C23,"-")</f>
        <v>-</v>
      </c>
      <c r="I23" s="133" t="str">
        <f>IF(D23,E23/D23,"-")</f>
        <v>-</v>
      </c>
      <c r="J23" s="133" t="str">
        <f>IF(E23,F23/E23,"-")</f>
        <v>-</v>
      </c>
      <c r="K23" s="133" t="str">
        <f>IF($C23,C23/$C23,"-")</f>
        <v>-</v>
      </c>
      <c r="L23" s="133" t="str">
        <f>IF($C23,D23/$C23,"-")</f>
        <v>-</v>
      </c>
      <c r="M23" s="133" t="str">
        <f>IF($C23,E23/$C23,"-")</f>
        <v>-</v>
      </c>
      <c r="N23" s="133" t="str">
        <f>IF($C23,F23/$C23,"-")</f>
        <v>-</v>
      </c>
      <c r="O23" s="2"/>
    </row>
    <row r="24" spans="1:15" ht="4.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2"/>
    </row>
    <row r="25" spans="1:15" ht="13.5">
      <c r="A25" s="1"/>
      <c r="C25" s="120" t="s">
        <v>55</v>
      </c>
      <c r="D25" s="175" t="s">
        <v>103</v>
      </c>
      <c r="E25" s="122"/>
      <c r="F25" s="128"/>
      <c r="G25" s="120" t="s">
        <v>58</v>
      </c>
      <c r="H25" s="122"/>
      <c r="I25" s="122"/>
      <c r="J25" s="128" t="s">
        <v>27</v>
      </c>
      <c r="K25" s="120" t="s">
        <v>58</v>
      </c>
      <c r="L25" s="122"/>
      <c r="M25" s="122"/>
      <c r="N25" s="128" t="s">
        <v>68</v>
      </c>
      <c r="O25" s="2"/>
    </row>
    <row r="26" spans="1:15" ht="13.5">
      <c r="A26" s="1"/>
      <c r="B26" s="120" t="s">
        <v>55</v>
      </c>
      <c r="C26" s="134" t="str">
        <f>C18</f>
        <v>３期前</v>
      </c>
      <c r="D26" s="134" t="str">
        <f>D18</f>
        <v>２期前</v>
      </c>
      <c r="E26" s="134" t="str">
        <f>E18</f>
        <v>前期</v>
      </c>
      <c r="F26" s="134" t="str">
        <f>F18</f>
        <v>(今期)</v>
      </c>
      <c r="G26" s="134" t="str">
        <f>C18</f>
        <v>３期前</v>
      </c>
      <c r="H26" s="134" t="str">
        <f>D18</f>
        <v>２期前</v>
      </c>
      <c r="I26" s="134" t="str">
        <f>E18</f>
        <v>前期</v>
      </c>
      <c r="J26" s="134" t="str">
        <f>F18</f>
        <v>(今期)</v>
      </c>
      <c r="K26" s="167" t="str">
        <f>C18</f>
        <v>３期前</v>
      </c>
      <c r="L26" s="168" t="str">
        <f>D18</f>
        <v>２期前</v>
      </c>
      <c r="M26" s="169" t="str">
        <f>E18</f>
        <v>前期</v>
      </c>
      <c r="N26" s="170" t="str">
        <f>F18</f>
        <v>(今期)</v>
      </c>
      <c r="O26" s="2"/>
    </row>
    <row r="27" spans="1:15" ht="13.5">
      <c r="A27" s="1"/>
      <c r="B27" s="131" t="str">
        <f>B19</f>
        <v>会社名</v>
      </c>
      <c r="C27" s="132">
        <f>D14</f>
        <v>0</v>
      </c>
      <c r="D27" s="132">
        <f>G14</f>
        <v>0</v>
      </c>
      <c r="E27" s="132">
        <f>J14</f>
        <v>0</v>
      </c>
      <c r="F27" s="132">
        <f>M14</f>
        <v>0</v>
      </c>
      <c r="G27" s="130" t="s">
        <v>63</v>
      </c>
      <c r="H27" s="133" t="str">
        <f>IF(C27,D27/C27,"-")</f>
        <v>-</v>
      </c>
      <c r="I27" s="133" t="str">
        <f>IF(D27,E27/D27,"-")</f>
        <v>-</v>
      </c>
      <c r="J27" s="133" t="str">
        <f>IF(E27,F27/E27,"-")</f>
        <v>-</v>
      </c>
      <c r="K27" s="133" t="str">
        <f>IF($C27,C27/$C27,"-")</f>
        <v>-</v>
      </c>
      <c r="L27" s="133" t="str">
        <f>IF($C27,D27/$C27,"-")</f>
        <v>-</v>
      </c>
      <c r="M27" s="133" t="str">
        <f>IF($C27,E27/$C27,"-")</f>
        <v>-</v>
      </c>
      <c r="N27" s="133" t="str">
        <f>IF($C27,F27/$C27,"-")</f>
        <v>-</v>
      </c>
      <c r="O27" s="2"/>
    </row>
    <row r="28" spans="1:15" ht="4.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2"/>
    </row>
    <row r="29" spans="1:15" ht="13.5">
      <c r="A29" s="1"/>
      <c r="C29" s="120" t="s">
        <v>7</v>
      </c>
      <c r="D29" s="122"/>
      <c r="E29" s="122"/>
      <c r="F29" s="128"/>
      <c r="G29" s="120" t="s">
        <v>105</v>
      </c>
      <c r="H29" s="122"/>
      <c r="I29" s="122"/>
      <c r="J29" s="128" t="s">
        <v>27</v>
      </c>
      <c r="K29" s="120" t="s">
        <v>106</v>
      </c>
      <c r="L29" s="122"/>
      <c r="M29" s="122"/>
      <c r="N29" s="128" t="s">
        <v>68</v>
      </c>
      <c r="O29" s="2"/>
    </row>
    <row r="30" spans="1:15" ht="13.5">
      <c r="A30" s="1"/>
      <c r="B30" s="120" t="s">
        <v>7</v>
      </c>
      <c r="C30" s="134" t="str">
        <f>C22</f>
        <v>３期前</v>
      </c>
      <c r="D30" s="134" t="str">
        <f>D22</f>
        <v>２期前</v>
      </c>
      <c r="E30" s="134" t="str">
        <f>E22</f>
        <v>前期</v>
      </c>
      <c r="F30" s="134" t="str">
        <f>F22</f>
        <v>(今期)</v>
      </c>
      <c r="G30" s="134" t="str">
        <f>C22</f>
        <v>３期前</v>
      </c>
      <c r="H30" s="134" t="str">
        <f>D22</f>
        <v>２期前</v>
      </c>
      <c r="I30" s="134" t="str">
        <f>E22</f>
        <v>前期</v>
      </c>
      <c r="J30" s="134" t="str">
        <f>F22</f>
        <v>(今期)</v>
      </c>
      <c r="K30" s="167" t="str">
        <f>C22</f>
        <v>３期前</v>
      </c>
      <c r="L30" s="168" t="str">
        <f>D22</f>
        <v>２期前</v>
      </c>
      <c r="M30" s="169" t="str">
        <f>E22</f>
        <v>前期</v>
      </c>
      <c r="N30" s="170" t="str">
        <f>F22</f>
        <v>(今期)</v>
      </c>
      <c r="O30" s="2"/>
    </row>
    <row r="31" spans="1:15" ht="13.5">
      <c r="A31" s="1"/>
      <c r="B31" s="131" t="str">
        <f>B23</f>
        <v>会社名</v>
      </c>
      <c r="C31" s="132">
        <f>D13</f>
        <v>0</v>
      </c>
      <c r="D31" s="132">
        <f>G13</f>
        <v>0</v>
      </c>
      <c r="E31" s="132">
        <f>J13</f>
        <v>0</v>
      </c>
      <c r="F31" s="132">
        <f>M13</f>
        <v>0</v>
      </c>
      <c r="G31" s="130" t="s">
        <v>89</v>
      </c>
      <c r="H31" s="133" t="str">
        <f>IF(C31,D31/C31,"-")</f>
        <v>-</v>
      </c>
      <c r="I31" s="133" t="str">
        <f>IF(D31,E31/D31,"-")</f>
        <v>-</v>
      </c>
      <c r="J31" s="133" t="str">
        <f>IF(E31,F31/E31,"-")</f>
        <v>-</v>
      </c>
      <c r="K31" s="133" t="str">
        <f>IF($C31,C31/$C31,"-")</f>
        <v>-</v>
      </c>
      <c r="L31" s="133" t="str">
        <f>IF($C31,D31/$C31,"-")</f>
        <v>-</v>
      </c>
      <c r="M31" s="133" t="str">
        <f>IF($C31,E31/$C31,"-")</f>
        <v>-</v>
      </c>
      <c r="N31" s="133" t="str">
        <f>IF($C31,F31/$C31,"-")</f>
        <v>-</v>
      </c>
      <c r="O31" s="2"/>
    </row>
    <row r="32" spans="1:15" ht="4.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2"/>
    </row>
    <row r="33" spans="1:15" ht="13.5">
      <c r="A33" s="1"/>
      <c r="C33" s="120" t="s">
        <v>57</v>
      </c>
      <c r="D33" s="122"/>
      <c r="E33" s="122"/>
      <c r="F33" s="121"/>
      <c r="G33" s="120" t="s">
        <v>104</v>
      </c>
      <c r="H33" s="122"/>
      <c r="I33" s="122"/>
      <c r="J33" s="128" t="s">
        <v>27</v>
      </c>
      <c r="K33" s="120" t="s">
        <v>104</v>
      </c>
      <c r="L33" s="122"/>
      <c r="M33" s="122"/>
      <c r="N33" s="128" t="s">
        <v>68</v>
      </c>
      <c r="O33" s="2"/>
    </row>
    <row r="34" spans="1:15" ht="13.5">
      <c r="A34" s="1"/>
      <c r="B34" s="120" t="s">
        <v>57</v>
      </c>
      <c r="C34" s="134" t="str">
        <f>C22</f>
        <v>３期前</v>
      </c>
      <c r="D34" s="134" t="str">
        <f>D22</f>
        <v>２期前</v>
      </c>
      <c r="E34" s="134" t="str">
        <f>E22</f>
        <v>前期</v>
      </c>
      <c r="F34" s="134" t="str">
        <f>F22</f>
        <v>(今期)</v>
      </c>
      <c r="G34" s="134" t="str">
        <f>C22</f>
        <v>３期前</v>
      </c>
      <c r="H34" s="134" t="str">
        <f>D22</f>
        <v>２期前</v>
      </c>
      <c r="I34" s="134" t="str">
        <f>E22</f>
        <v>前期</v>
      </c>
      <c r="J34" s="134" t="str">
        <f>F22</f>
        <v>(今期)</v>
      </c>
      <c r="K34" s="167" t="str">
        <f>C22</f>
        <v>３期前</v>
      </c>
      <c r="L34" s="168" t="str">
        <f>D22</f>
        <v>２期前</v>
      </c>
      <c r="M34" s="169" t="str">
        <f>E22</f>
        <v>前期</v>
      </c>
      <c r="N34" s="170" t="str">
        <f>F22</f>
        <v>(今期)</v>
      </c>
      <c r="O34" s="2"/>
    </row>
    <row r="35" spans="1:15" ht="13.5">
      <c r="A35" s="1"/>
      <c r="B35" s="131" t="str">
        <f>B23</f>
        <v>会社名</v>
      </c>
      <c r="C35" s="132">
        <f>D13*D14/1000</f>
        <v>0</v>
      </c>
      <c r="D35" s="132">
        <f>G13*G14/1000</f>
        <v>0</v>
      </c>
      <c r="E35" s="132">
        <f>J13*J14/1000</f>
        <v>0</v>
      </c>
      <c r="F35" s="132">
        <f>M13*M14/1000</f>
        <v>0</v>
      </c>
      <c r="G35" s="130" t="s">
        <v>53</v>
      </c>
      <c r="H35" s="133" t="str">
        <f>IF(C35,D35/C35,"-")</f>
        <v>-</v>
      </c>
      <c r="I35" s="133" t="str">
        <f>IF(D35,E35/D35,"-")</f>
        <v>-</v>
      </c>
      <c r="J35" s="133" t="str">
        <f>IF(E35,F35/E35,"-")</f>
        <v>-</v>
      </c>
      <c r="K35" s="133" t="str">
        <f>IF($C35,C35/$C35,"-")</f>
        <v>-</v>
      </c>
      <c r="L35" s="133" t="str">
        <f>IF($C35,D35/$C35,"-")</f>
        <v>-</v>
      </c>
      <c r="M35" s="133" t="str">
        <f>IF($C35,E35/$C35,"-")</f>
        <v>-</v>
      </c>
      <c r="N35" s="133" t="str">
        <f>IF($C35,F35/$C35,"-")</f>
        <v>-</v>
      </c>
      <c r="O35" s="2"/>
    </row>
    <row r="36" spans="1:15" ht="4.5" customHeight="1">
      <c r="A36" s="1"/>
      <c r="B36" s="135"/>
      <c r="C36" s="136"/>
      <c r="D36" s="136"/>
      <c r="E36" s="136"/>
      <c r="F36" s="136"/>
      <c r="G36" s="129"/>
      <c r="H36" s="129"/>
      <c r="I36" s="129"/>
      <c r="J36" s="129"/>
      <c r="K36" s="129"/>
      <c r="L36" s="129"/>
      <c r="M36" s="129"/>
      <c r="N36" s="129"/>
      <c r="O36" s="2"/>
    </row>
    <row r="37" spans="1:15" ht="13.5">
      <c r="A37" s="1"/>
      <c r="C37" s="120" t="s">
        <v>25</v>
      </c>
      <c r="D37" s="175" t="s">
        <v>101</v>
      </c>
      <c r="E37" s="122"/>
      <c r="F37" s="121"/>
      <c r="G37" s="120" t="s">
        <v>59</v>
      </c>
      <c r="H37" s="122"/>
      <c r="I37" s="122"/>
      <c r="J37" s="128" t="s">
        <v>27</v>
      </c>
      <c r="K37" s="120" t="s">
        <v>59</v>
      </c>
      <c r="L37" s="122"/>
      <c r="M37" s="122"/>
      <c r="N37" s="128" t="s">
        <v>68</v>
      </c>
      <c r="O37" s="2"/>
    </row>
    <row r="38" spans="1:15" ht="13.5">
      <c r="A38" s="1"/>
      <c r="B38" s="120" t="s">
        <v>25</v>
      </c>
      <c r="C38" s="134" t="str">
        <f>C42</f>
        <v>３期前</v>
      </c>
      <c r="D38" s="134" t="str">
        <f>D42</f>
        <v>２期前</v>
      </c>
      <c r="E38" s="134" t="str">
        <f>E42</f>
        <v>前期</v>
      </c>
      <c r="F38" s="134" t="str">
        <f>F42</f>
        <v>(今期)</v>
      </c>
      <c r="G38" s="134" t="str">
        <f>C42</f>
        <v>３期前</v>
      </c>
      <c r="H38" s="134" t="str">
        <f>D42</f>
        <v>２期前</v>
      </c>
      <c r="I38" s="134" t="str">
        <f>E42</f>
        <v>前期</v>
      </c>
      <c r="J38" s="134" t="str">
        <f>F42</f>
        <v>(今期)</v>
      </c>
      <c r="K38" s="167" t="str">
        <f>C42</f>
        <v>３期前</v>
      </c>
      <c r="L38" s="168" t="str">
        <f>D42</f>
        <v>２期前</v>
      </c>
      <c r="M38" s="169" t="str">
        <f>E42</f>
        <v>前期</v>
      </c>
      <c r="N38" s="170" t="str">
        <f>F42</f>
        <v>(今期)</v>
      </c>
      <c r="O38" s="2"/>
    </row>
    <row r="39" spans="1:15" ht="13.5">
      <c r="A39" s="1"/>
      <c r="B39" s="131" t="str">
        <f>B43</f>
        <v>会社名</v>
      </c>
      <c r="C39" s="137">
        <f>IF(D13,(D9/2)/D13*1000,0)</f>
        <v>0</v>
      </c>
      <c r="D39" s="137">
        <f>IF(G13,(G9/2)/G13*1000,0)</f>
        <v>0</v>
      </c>
      <c r="E39" s="137">
        <f>IF(J13,(J9/2)/J13*1000,0)</f>
        <v>0</v>
      </c>
      <c r="F39" s="137">
        <f>IF(M13,(M9/2)/M13*1000,0)</f>
        <v>0</v>
      </c>
      <c r="G39" s="130" t="s">
        <v>53</v>
      </c>
      <c r="H39" s="133" t="str">
        <f>IF(C39,D39/C39,"-")</f>
        <v>-</v>
      </c>
      <c r="I39" s="133" t="str">
        <f>IF(D39,E39/D39,"-")</f>
        <v>-</v>
      </c>
      <c r="J39" s="133" t="str">
        <f>IF(E39,F39/E39,"-")</f>
        <v>-</v>
      </c>
      <c r="K39" s="133" t="str">
        <f>IF($C39,C39/$C39,"-")</f>
        <v>-</v>
      </c>
      <c r="L39" s="133" t="str">
        <f>IF($C39,D39/$C39,"-")</f>
        <v>-</v>
      </c>
      <c r="M39" s="133" t="str">
        <f>IF($C39,E39/$C39,"-")</f>
        <v>-</v>
      </c>
      <c r="N39" s="133" t="str">
        <f>IF($C39,F39/$C39,"-")</f>
        <v>-</v>
      </c>
      <c r="O39" s="2"/>
    </row>
    <row r="40" spans="1:15" ht="4.5" customHeight="1">
      <c r="A40" s="1"/>
      <c r="B40" s="135"/>
      <c r="C40" s="136"/>
      <c r="D40" s="136"/>
      <c r="E40" s="136"/>
      <c r="F40" s="136"/>
      <c r="G40" s="129"/>
      <c r="H40" s="129"/>
      <c r="I40" s="129"/>
      <c r="J40" s="129"/>
      <c r="K40" s="129"/>
      <c r="L40" s="129"/>
      <c r="M40" s="129"/>
      <c r="N40" s="129"/>
      <c r="O40" s="2"/>
    </row>
    <row r="41" spans="1:15" ht="13.5">
      <c r="A41" s="1"/>
      <c r="C41" s="120" t="s">
        <v>98</v>
      </c>
      <c r="D41" s="122"/>
      <c r="E41" s="122"/>
      <c r="F41" s="121"/>
      <c r="G41" s="120" t="s">
        <v>42</v>
      </c>
      <c r="H41" s="122"/>
      <c r="I41" s="122"/>
      <c r="J41" s="121"/>
      <c r="K41" s="120" t="s">
        <v>50</v>
      </c>
      <c r="L41" s="122"/>
      <c r="M41" s="122"/>
      <c r="N41" s="121"/>
      <c r="O41" s="2"/>
    </row>
    <row r="42" spans="1:15" ht="13.5">
      <c r="A42" s="1"/>
      <c r="B42" s="120" t="s">
        <v>51</v>
      </c>
      <c r="C42" s="134" t="str">
        <f>C18</f>
        <v>３期前</v>
      </c>
      <c r="D42" s="134" t="str">
        <f>D18</f>
        <v>２期前</v>
      </c>
      <c r="E42" s="134" t="str">
        <f>E18</f>
        <v>前期</v>
      </c>
      <c r="F42" s="134" t="str">
        <f>F18</f>
        <v>(今期)</v>
      </c>
      <c r="G42" s="134" t="str">
        <f>C18</f>
        <v>３期前</v>
      </c>
      <c r="H42" s="134" t="str">
        <f>D18</f>
        <v>２期前</v>
      </c>
      <c r="I42" s="134" t="str">
        <f>E18</f>
        <v>前期</v>
      </c>
      <c r="J42" s="134" t="str">
        <f>F18</f>
        <v>(今期)</v>
      </c>
      <c r="K42" s="134" t="str">
        <f>C18</f>
        <v>３期前</v>
      </c>
      <c r="L42" s="134" t="str">
        <f>D18</f>
        <v>２期前</v>
      </c>
      <c r="M42" s="134" t="str">
        <f>E18</f>
        <v>前期</v>
      </c>
      <c r="N42" s="134" t="str">
        <f>F18</f>
        <v>(今期)</v>
      </c>
      <c r="O42" s="2"/>
    </row>
    <row r="43" spans="1:15" ht="13.5">
      <c r="A43" s="1"/>
      <c r="B43" s="131" t="str">
        <f>B19</f>
        <v>会社名</v>
      </c>
      <c r="C43" s="133" t="str">
        <f>E6</f>
        <v>-</v>
      </c>
      <c r="D43" s="133" t="str">
        <f>H6</f>
        <v>-</v>
      </c>
      <c r="E43" s="133" t="str">
        <f>K6</f>
        <v>-</v>
      </c>
      <c r="F43" s="133" t="str">
        <f>N6</f>
        <v>-</v>
      </c>
      <c r="G43" s="133" t="str">
        <f>E7</f>
        <v>-</v>
      </c>
      <c r="H43" s="133" t="str">
        <f>H7</f>
        <v>-</v>
      </c>
      <c r="I43" s="133" t="str">
        <f>K7</f>
        <v>-</v>
      </c>
      <c r="J43" s="133" t="str">
        <f>N7</f>
        <v>-</v>
      </c>
      <c r="K43" s="133" t="str">
        <f>E9</f>
        <v>-</v>
      </c>
      <c r="L43" s="133" t="str">
        <f>H9</f>
        <v>-</v>
      </c>
      <c r="M43" s="133" t="str">
        <f>K9</f>
        <v>-</v>
      </c>
      <c r="N43" s="133" t="str">
        <f>N9</f>
        <v>-</v>
      </c>
      <c r="O43" s="2"/>
    </row>
    <row r="44" spans="1:15" ht="4.5" customHeight="1">
      <c r="A44" s="1"/>
      <c r="B44" s="2"/>
      <c r="C44" s="183" t="str">
        <f>IF(C43=0,#N/A,C43)</f>
        <v>-</v>
      </c>
      <c r="D44" s="183" t="str">
        <f aca="true" t="shared" si="6" ref="D44:N44">IF(D43=0,#N/A,D43)</f>
        <v>-</v>
      </c>
      <c r="E44" s="183" t="str">
        <f t="shared" si="6"/>
        <v>-</v>
      </c>
      <c r="F44" s="183" t="str">
        <f t="shared" si="6"/>
        <v>-</v>
      </c>
      <c r="G44" s="183" t="str">
        <f t="shared" si="6"/>
        <v>-</v>
      </c>
      <c r="H44" s="183" t="str">
        <f t="shared" si="6"/>
        <v>-</v>
      </c>
      <c r="I44" s="183" t="str">
        <f t="shared" si="6"/>
        <v>-</v>
      </c>
      <c r="J44" s="183" t="str">
        <f t="shared" si="6"/>
        <v>-</v>
      </c>
      <c r="K44" s="183" t="str">
        <f t="shared" si="6"/>
        <v>-</v>
      </c>
      <c r="L44" s="183" t="str">
        <f t="shared" si="6"/>
        <v>-</v>
      </c>
      <c r="M44" s="183" t="str">
        <f t="shared" si="6"/>
        <v>-</v>
      </c>
      <c r="N44" s="183" t="str">
        <f t="shared" si="6"/>
        <v>-</v>
      </c>
      <c r="O44" s="2"/>
    </row>
    <row r="45" spans="1:15" ht="13.5">
      <c r="A45" s="1"/>
      <c r="C45" s="120" t="s">
        <v>100</v>
      </c>
      <c r="D45" s="175" t="s">
        <v>102</v>
      </c>
      <c r="E45" s="122"/>
      <c r="F45" s="121"/>
      <c r="G45" s="120" t="s">
        <v>110</v>
      </c>
      <c r="H45" s="175"/>
      <c r="I45" s="122"/>
      <c r="J45" s="121"/>
      <c r="K45" s="120" t="s">
        <v>112</v>
      </c>
      <c r="L45" s="175" t="s">
        <v>102</v>
      </c>
      <c r="M45" s="122"/>
      <c r="N45" s="121"/>
      <c r="O45" s="2"/>
    </row>
    <row r="46" spans="1:15" ht="13.5">
      <c r="A46" s="1"/>
      <c r="B46" s="120" t="s">
        <v>111</v>
      </c>
      <c r="C46" s="134" t="str">
        <f aca="true" t="shared" si="7" ref="C46:N46">C26</f>
        <v>３期前</v>
      </c>
      <c r="D46" s="134" t="str">
        <f t="shared" si="7"/>
        <v>２期前</v>
      </c>
      <c r="E46" s="134" t="str">
        <f t="shared" si="7"/>
        <v>前期</v>
      </c>
      <c r="F46" s="134" t="str">
        <f t="shared" si="7"/>
        <v>(今期)</v>
      </c>
      <c r="G46" s="134" t="str">
        <f t="shared" si="7"/>
        <v>３期前</v>
      </c>
      <c r="H46" s="134" t="str">
        <f t="shared" si="7"/>
        <v>２期前</v>
      </c>
      <c r="I46" s="134" t="str">
        <f t="shared" si="7"/>
        <v>前期</v>
      </c>
      <c r="J46" s="134" t="str">
        <f t="shared" si="7"/>
        <v>(今期)</v>
      </c>
      <c r="K46" s="134" t="str">
        <f t="shared" si="7"/>
        <v>３期前</v>
      </c>
      <c r="L46" s="134" t="str">
        <f t="shared" si="7"/>
        <v>２期前</v>
      </c>
      <c r="M46" s="134" t="str">
        <f t="shared" si="7"/>
        <v>前期</v>
      </c>
      <c r="N46" s="134" t="str">
        <f t="shared" si="7"/>
        <v>(今期)</v>
      </c>
      <c r="O46" s="2"/>
    </row>
    <row r="47" spans="1:15" ht="13.5">
      <c r="A47" s="1"/>
      <c r="B47" s="131" t="str">
        <f>B27</f>
        <v>会社名</v>
      </c>
      <c r="C47" s="137">
        <f>IF(C23,C35/(C23/2),0)</f>
        <v>0</v>
      </c>
      <c r="D47" s="137">
        <f>IF(D23,D35/(D23/2),0)</f>
        <v>0</v>
      </c>
      <c r="E47" s="137">
        <f>IF(E23,E35/(E23/2),0)</f>
        <v>0</v>
      </c>
      <c r="F47" s="137">
        <f>IF(F23,F35/(F23/2),0)</f>
        <v>0</v>
      </c>
      <c r="G47" s="133">
        <f>E12</f>
        <v>0</v>
      </c>
      <c r="H47" s="133">
        <f>H12</f>
        <v>0</v>
      </c>
      <c r="I47" s="133">
        <f>K12</f>
        <v>0</v>
      </c>
      <c r="J47" s="133">
        <f>N12</f>
        <v>0</v>
      </c>
      <c r="K47" s="133">
        <f>IF(D12,IF(G47,(C23/2)/(D12/G47),0),0)</f>
        <v>0</v>
      </c>
      <c r="L47" s="133">
        <f>IF(G12,IF(H47,(D23/2)/(G12/H47),0),0)</f>
        <v>0</v>
      </c>
      <c r="M47" s="133">
        <f>IF(J12,IF(I47,(E23/2)/(J12/I47),0),0)</f>
        <v>0</v>
      </c>
      <c r="N47" s="133">
        <f>IF(M12,IF(J47,(F23/2)/(M12/J47),0),0)</f>
        <v>0</v>
      </c>
      <c r="O47" s="2"/>
    </row>
    <row r="48" spans="1:15" ht="6.75" customHeight="1">
      <c r="A48" s="1"/>
      <c r="B48" s="135"/>
      <c r="C48" s="136"/>
      <c r="D48" s="136"/>
      <c r="E48" s="136"/>
      <c r="F48" s="136"/>
      <c r="G48" s="129"/>
      <c r="H48" s="129"/>
      <c r="I48" s="129"/>
      <c r="J48" s="129"/>
      <c r="K48" s="129"/>
      <c r="L48" s="129"/>
      <c r="M48" s="129"/>
      <c r="N48" s="129"/>
      <c r="O48" s="2"/>
    </row>
    <row r="49" spans="1:15" ht="13.5">
      <c r="A49" s="171" t="s">
        <v>69</v>
      </c>
      <c r="B49" s="135"/>
      <c r="C49" s="136"/>
      <c r="D49" s="136"/>
      <c r="E49" s="136"/>
      <c r="F49" s="136"/>
      <c r="G49" s="129"/>
      <c r="H49" s="129"/>
      <c r="I49" s="129"/>
      <c r="J49" s="129"/>
      <c r="K49" s="129"/>
      <c r="L49" s="129"/>
      <c r="M49" s="129"/>
      <c r="N49" s="129"/>
      <c r="O49" s="2"/>
    </row>
    <row r="50" spans="1:15" ht="13.5">
      <c r="A50" s="1"/>
      <c r="B50" s="135"/>
      <c r="C50" s="136"/>
      <c r="D50" s="136"/>
      <c r="E50" s="136"/>
      <c r="F50" s="136"/>
      <c r="G50" s="129"/>
      <c r="H50" s="129"/>
      <c r="I50" s="129"/>
      <c r="J50" s="129"/>
      <c r="K50" s="129"/>
      <c r="L50" s="129"/>
      <c r="M50" s="129"/>
      <c r="N50" s="129"/>
      <c r="O50" s="2"/>
    </row>
    <row r="51" spans="1:15" ht="13.5">
      <c r="A51" s="1"/>
      <c r="B51" s="135"/>
      <c r="C51" s="136"/>
      <c r="D51" s="136"/>
      <c r="E51" s="136"/>
      <c r="F51" s="136"/>
      <c r="G51" s="129"/>
      <c r="H51" s="129"/>
      <c r="I51" s="129"/>
      <c r="J51" s="129"/>
      <c r="K51" s="129"/>
      <c r="L51" s="129"/>
      <c r="M51" s="129"/>
      <c r="N51" s="129"/>
      <c r="O51" s="2"/>
    </row>
    <row r="52" spans="1:15" ht="13.5">
      <c r="A52" s="1"/>
      <c r="B52" s="135"/>
      <c r="C52" s="136"/>
      <c r="D52" s="136"/>
      <c r="E52" s="136"/>
      <c r="F52" s="136"/>
      <c r="G52" s="129"/>
      <c r="H52" s="129"/>
      <c r="I52" s="129"/>
      <c r="J52" s="129"/>
      <c r="K52" s="129"/>
      <c r="L52" s="129"/>
      <c r="M52" s="129"/>
      <c r="N52" s="129"/>
      <c r="O52" s="2"/>
    </row>
    <row r="53" spans="1:15" ht="13.5">
      <c r="A53" s="1"/>
      <c r="B53" s="135"/>
      <c r="C53" s="136"/>
      <c r="D53" s="136"/>
      <c r="E53" s="136"/>
      <c r="F53" s="136"/>
      <c r="G53" s="129"/>
      <c r="H53" s="129"/>
      <c r="I53" s="129"/>
      <c r="J53" s="129"/>
      <c r="K53" s="129"/>
      <c r="L53" s="129"/>
      <c r="M53" s="129"/>
      <c r="N53" s="129"/>
      <c r="O53" s="2"/>
    </row>
    <row r="54" spans="1:15" ht="13.5">
      <c r="A54" s="1"/>
      <c r="B54" s="135"/>
      <c r="C54" s="136"/>
      <c r="D54" s="136"/>
      <c r="E54" s="136"/>
      <c r="F54" s="136"/>
      <c r="G54" s="129"/>
      <c r="H54" s="129"/>
      <c r="I54" s="129"/>
      <c r="J54" s="129"/>
      <c r="K54" s="129"/>
      <c r="L54" s="129"/>
      <c r="M54" s="129"/>
      <c r="N54" s="129"/>
      <c r="O54" s="2"/>
    </row>
    <row r="55" spans="1:15" ht="13.5">
      <c r="A55" s="1"/>
      <c r="B55" s="135"/>
      <c r="C55" s="136"/>
      <c r="D55" s="136"/>
      <c r="E55" s="136"/>
      <c r="F55" s="136"/>
      <c r="G55" s="129"/>
      <c r="H55" s="129"/>
      <c r="I55" s="129"/>
      <c r="J55" s="129"/>
      <c r="K55" s="129"/>
      <c r="L55" s="129"/>
      <c r="M55" s="129"/>
      <c r="N55" s="129"/>
      <c r="O55" s="2"/>
    </row>
    <row r="56" spans="1:15" ht="13.5">
      <c r="A56" s="1"/>
      <c r="B56" s="135"/>
      <c r="C56" s="136"/>
      <c r="D56" s="136"/>
      <c r="E56" s="136"/>
      <c r="F56" s="136"/>
      <c r="G56" s="129"/>
      <c r="H56" s="129"/>
      <c r="I56" s="129"/>
      <c r="J56" s="129"/>
      <c r="K56" s="129"/>
      <c r="L56" s="129"/>
      <c r="M56" s="129"/>
      <c r="N56" s="129"/>
      <c r="O56" s="2"/>
    </row>
    <row r="57" spans="1:15" ht="13.5">
      <c r="A57" s="1"/>
      <c r="B57" s="135"/>
      <c r="C57" s="136"/>
      <c r="D57" s="136"/>
      <c r="E57" s="136"/>
      <c r="F57" s="136"/>
      <c r="G57" s="129"/>
      <c r="H57" s="129"/>
      <c r="I57" s="129"/>
      <c r="J57" s="129"/>
      <c r="K57" s="129"/>
      <c r="L57" s="129"/>
      <c r="M57" s="129"/>
      <c r="N57" s="129"/>
      <c r="O57" s="2"/>
    </row>
    <row r="58" spans="1:15" ht="13.5">
      <c r="A58" s="1"/>
      <c r="B58" s="135"/>
      <c r="C58" s="136"/>
      <c r="D58" s="136"/>
      <c r="E58" s="136"/>
      <c r="F58" s="136"/>
      <c r="G58" s="129"/>
      <c r="H58" s="129"/>
      <c r="I58" s="129"/>
      <c r="J58" s="129"/>
      <c r="K58" s="129"/>
      <c r="L58" s="129"/>
      <c r="M58" s="129"/>
      <c r="N58" s="129"/>
      <c r="O58" s="2"/>
    </row>
    <row r="59" spans="1:15" ht="13.5" customHeight="1">
      <c r="A59" s="1"/>
      <c r="B59" s="135"/>
      <c r="C59" s="136"/>
      <c r="D59" s="136"/>
      <c r="E59" s="136"/>
      <c r="F59" s="136"/>
      <c r="G59" s="129"/>
      <c r="H59" s="129"/>
      <c r="I59" s="129"/>
      <c r="J59" s="129"/>
      <c r="K59" s="129"/>
      <c r="L59" s="129"/>
      <c r="M59" s="129"/>
      <c r="N59" s="129"/>
      <c r="O59" s="2"/>
    </row>
    <row r="60" spans="1:15" ht="13.5" customHeight="1">
      <c r="A60" s="1"/>
      <c r="B60" s="135"/>
      <c r="C60" s="136"/>
      <c r="D60" s="136"/>
      <c r="E60" s="136"/>
      <c r="F60" s="136"/>
      <c r="G60" s="129"/>
      <c r="H60" s="129"/>
      <c r="I60" s="129"/>
      <c r="J60" s="129"/>
      <c r="K60" s="129"/>
      <c r="L60" s="129"/>
      <c r="M60" s="129"/>
      <c r="N60" s="129"/>
      <c r="O60" s="2"/>
    </row>
    <row r="61" spans="1:15" ht="13.5" customHeight="1">
      <c r="A61" s="1"/>
      <c r="B61" s="135"/>
      <c r="C61" s="136"/>
      <c r="D61" s="136"/>
      <c r="E61" s="136"/>
      <c r="F61" s="136"/>
      <c r="G61" s="129"/>
      <c r="H61" s="129"/>
      <c r="I61" s="129"/>
      <c r="J61" s="129"/>
      <c r="K61" s="129"/>
      <c r="L61" s="129"/>
      <c r="M61" s="129"/>
      <c r="N61" s="129"/>
      <c r="O61" s="2"/>
    </row>
    <row r="62" spans="1:15" ht="13.5" customHeight="1">
      <c r="A62" s="1"/>
      <c r="B62" s="135"/>
      <c r="C62" s="136"/>
      <c r="D62" s="136"/>
      <c r="E62" s="136"/>
      <c r="F62" s="136"/>
      <c r="G62" s="129"/>
      <c r="H62" s="129"/>
      <c r="I62" s="129"/>
      <c r="J62" s="129"/>
      <c r="K62" s="129"/>
      <c r="L62" s="129"/>
      <c r="M62" s="129"/>
      <c r="N62" s="129"/>
      <c r="O62" s="2"/>
    </row>
    <row r="63" spans="1:15" ht="13.5" customHeight="1">
      <c r="A63" s="1"/>
      <c r="B63" s="135"/>
      <c r="C63" s="136"/>
      <c r="D63" s="136"/>
      <c r="E63" s="136"/>
      <c r="F63" s="136"/>
      <c r="G63" s="129"/>
      <c r="H63" s="129"/>
      <c r="I63" s="129"/>
      <c r="J63" s="129"/>
      <c r="K63" s="129"/>
      <c r="L63" s="129"/>
      <c r="M63" s="129"/>
      <c r="N63" s="129"/>
      <c r="O63" s="2"/>
    </row>
    <row r="64" spans="1:15" ht="13.5" customHeight="1">
      <c r="A64" s="1"/>
      <c r="B64" s="135"/>
      <c r="C64" s="136"/>
      <c r="D64" s="136"/>
      <c r="E64" s="136"/>
      <c r="F64" s="136"/>
      <c r="G64" s="129"/>
      <c r="H64" s="129"/>
      <c r="I64" s="129"/>
      <c r="J64" s="129"/>
      <c r="K64" s="129"/>
      <c r="L64" s="129"/>
      <c r="M64" s="129"/>
      <c r="N64" s="129"/>
      <c r="O64" s="2"/>
    </row>
    <row r="65" spans="1:15" ht="13.5" customHeight="1">
      <c r="A65" s="1"/>
      <c r="B65" s="135"/>
      <c r="C65" s="136"/>
      <c r="D65" s="136"/>
      <c r="E65" s="136"/>
      <c r="F65" s="136"/>
      <c r="G65" s="129"/>
      <c r="H65" s="129"/>
      <c r="I65" s="129"/>
      <c r="J65" s="129"/>
      <c r="K65" s="129"/>
      <c r="L65" s="129"/>
      <c r="M65" s="129"/>
      <c r="N65" s="129"/>
      <c r="O65" s="2"/>
    </row>
    <row r="66" spans="1:15" ht="13.5" customHeight="1">
      <c r="A66" s="1"/>
      <c r="B66" s="135"/>
      <c r="C66" s="136"/>
      <c r="D66" s="136"/>
      <c r="E66" s="136"/>
      <c r="F66" s="136"/>
      <c r="G66" s="129"/>
      <c r="H66" s="129"/>
      <c r="I66" s="129"/>
      <c r="J66" s="129"/>
      <c r="K66" s="129"/>
      <c r="L66" s="129"/>
      <c r="M66" s="129"/>
      <c r="N66" s="129"/>
      <c r="O66" s="2"/>
    </row>
    <row r="67" spans="1:15" ht="13.5" customHeight="1">
      <c r="A67" s="1"/>
      <c r="B67" s="135"/>
      <c r="C67" s="136"/>
      <c r="D67" s="136"/>
      <c r="E67" s="136"/>
      <c r="F67" s="136"/>
      <c r="G67" s="129"/>
      <c r="H67" s="129"/>
      <c r="I67" s="129"/>
      <c r="J67" s="129"/>
      <c r="K67" s="129"/>
      <c r="L67" s="129"/>
      <c r="M67" s="129"/>
      <c r="N67" s="129"/>
      <c r="O67" s="2"/>
    </row>
    <row r="68" spans="1:15" ht="13.5" customHeight="1">
      <c r="A68" s="1"/>
      <c r="B68" s="135"/>
      <c r="C68" s="136"/>
      <c r="D68" s="136"/>
      <c r="E68" s="136"/>
      <c r="F68" s="136"/>
      <c r="G68" s="129"/>
      <c r="H68" s="129"/>
      <c r="I68" s="129"/>
      <c r="J68" s="129"/>
      <c r="K68" s="129"/>
      <c r="L68" s="129"/>
      <c r="M68" s="129"/>
      <c r="N68" s="129"/>
      <c r="O68" s="2"/>
    </row>
    <row r="69" spans="1:15" ht="13.5" customHeight="1">
      <c r="A69" s="1"/>
      <c r="B69" s="135"/>
      <c r="C69" s="136"/>
      <c r="D69" s="136"/>
      <c r="E69" s="136"/>
      <c r="F69" s="136"/>
      <c r="G69" s="129"/>
      <c r="H69" s="129"/>
      <c r="I69" s="129"/>
      <c r="J69" s="129"/>
      <c r="K69" s="129"/>
      <c r="L69" s="129"/>
      <c r="M69" s="129"/>
      <c r="N69" s="129"/>
      <c r="O69" s="2"/>
    </row>
    <row r="70" spans="1:15" ht="13.5" customHeight="1">
      <c r="A70" s="1"/>
      <c r="B70" s="135"/>
      <c r="C70" s="136"/>
      <c r="D70" s="136"/>
      <c r="E70" s="136"/>
      <c r="F70" s="136"/>
      <c r="G70" s="129"/>
      <c r="H70" s="129"/>
      <c r="I70" s="129"/>
      <c r="J70" s="129"/>
      <c r="K70" s="129"/>
      <c r="L70" s="129"/>
      <c r="M70" s="129"/>
      <c r="N70" s="129"/>
      <c r="O70" s="2"/>
    </row>
    <row r="71" spans="1:15" ht="13.5" customHeight="1">
      <c r="A71" s="1"/>
      <c r="B71" s="135"/>
      <c r="C71" s="136"/>
      <c r="D71" s="136"/>
      <c r="E71" s="136"/>
      <c r="F71" s="136"/>
      <c r="G71" s="129"/>
      <c r="H71" s="129"/>
      <c r="I71" s="129"/>
      <c r="J71" s="129"/>
      <c r="K71" s="129"/>
      <c r="L71" s="129"/>
      <c r="M71" s="129"/>
      <c r="N71" s="129"/>
      <c r="O71" s="2"/>
    </row>
    <row r="72" spans="1:15" ht="13.5" customHeight="1">
      <c r="A72" s="1"/>
      <c r="B72" s="135"/>
      <c r="C72" s="136"/>
      <c r="D72" s="136"/>
      <c r="E72" s="136"/>
      <c r="F72" s="136"/>
      <c r="G72" s="129"/>
      <c r="H72" s="196" t="s">
        <v>114</v>
      </c>
      <c r="I72" s="197"/>
      <c r="J72" s="197"/>
      <c r="K72" s="197"/>
      <c r="L72" s="197"/>
      <c r="M72" s="197"/>
      <c r="N72" s="197"/>
      <c r="O72" s="2"/>
    </row>
  </sheetData>
  <sheetProtection password="DE24" sheet="1" objects="1" scenarios="1"/>
  <mergeCells count="1">
    <mergeCell ref="H72:N72"/>
  </mergeCells>
  <hyperlinks>
    <hyperlink ref="H72" r:id="rId1" display="Copyright (C)2006  はっしゃん http://hatsyan.cocolog-nifty.com/"/>
    <hyperlink ref="H72:N72" r:id="rId2" display="Copyright (C)2006  はっしゃん http://hashang.kabuka.biz/"/>
  </hyperlinks>
  <printOptions/>
  <pageMargins left="0.26" right="0.25" top="0.25" bottom="0.25" header="0.25" footer="0.25"/>
  <pageSetup horizontalDpi="300" verticalDpi="3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00390625" style="0" bestFit="1" customWidth="1"/>
    <col min="3" max="14" width="7.125" style="0" customWidth="1"/>
    <col min="15" max="16" width="2.125" style="0" customWidth="1"/>
    <col min="17" max="17" width="11.125" style="0" customWidth="1"/>
    <col min="18" max="29" width="7.125" style="0" customWidth="1"/>
    <col min="30" max="30" width="2.125" style="0" customWidth="1"/>
  </cols>
  <sheetData>
    <row r="1" spans="1:15" ht="13.5" customHeight="1">
      <c r="A1" s="1"/>
      <c r="B1" s="135"/>
      <c r="C1" s="136"/>
      <c r="D1" s="136"/>
      <c r="E1" s="136"/>
      <c r="F1" s="136"/>
      <c r="G1" s="129"/>
      <c r="H1" s="129"/>
      <c r="I1" s="129"/>
      <c r="J1" s="129"/>
      <c r="K1" s="129"/>
      <c r="L1" s="129"/>
      <c r="M1" s="129"/>
      <c r="N1" s="3" t="str">
        <f>"【はっしゃん式】月次分析シート ("&amp;RIGHT('業績予想シート'!N1,LEN('業績予想シート'!N1)-17)</f>
        <v>【はっしゃん式】月次分析シート (0000 会社名)</v>
      </c>
      <c r="O1" s="2"/>
    </row>
    <row r="2" spans="1:15" ht="13.5" customHeight="1">
      <c r="A2" s="2" t="s">
        <v>9</v>
      </c>
      <c r="B2" s="2"/>
      <c r="C2" s="2"/>
      <c r="D2" s="2"/>
      <c r="E2" s="2"/>
      <c r="F2" s="41"/>
      <c r="G2" s="41"/>
      <c r="H2" s="30"/>
      <c r="I2" s="41"/>
      <c r="J2" s="41"/>
      <c r="K2" s="30"/>
      <c r="L2" s="41"/>
      <c r="M2" s="41"/>
      <c r="N2" s="30"/>
      <c r="O2" s="2"/>
    </row>
    <row r="3" spans="1:15" ht="13.5" customHeight="1">
      <c r="A3" s="2"/>
      <c r="B3" s="42" t="s">
        <v>39</v>
      </c>
      <c r="C3" s="52" t="str">
        <f>'業績予想シート'!C29</f>
        <v>4月</v>
      </c>
      <c r="D3" s="52" t="str">
        <f>'業績予想シート'!D29</f>
        <v>5月</v>
      </c>
      <c r="E3" s="52" t="str">
        <f>'業績予想シート'!E29</f>
        <v>6月</v>
      </c>
      <c r="F3" s="53" t="str">
        <f>'業績予想シート'!F29</f>
        <v>7月</v>
      </c>
      <c r="G3" s="53" t="str">
        <f>'業績予想シート'!G29</f>
        <v>8月</v>
      </c>
      <c r="H3" s="53" t="str">
        <f>'業績予想シート'!H29</f>
        <v>9月</v>
      </c>
      <c r="I3" s="54" t="str">
        <f>'業績予想シート'!I29</f>
        <v>10月</v>
      </c>
      <c r="J3" s="54" t="str">
        <f>'業績予想シート'!J29</f>
        <v>11月</v>
      </c>
      <c r="K3" s="54" t="str">
        <f>'業績予想シート'!K29</f>
        <v>12月</v>
      </c>
      <c r="L3" s="55" t="str">
        <f>'業績予想シート'!L29</f>
        <v>1月</v>
      </c>
      <c r="M3" s="55" t="str">
        <f>'業績予想シート'!M29</f>
        <v>2月</v>
      </c>
      <c r="N3" s="55" t="str">
        <f>'業績予想シート'!N29</f>
        <v>3月</v>
      </c>
      <c r="O3" s="2"/>
    </row>
    <row r="4" spans="1:15" ht="13.5" customHeight="1">
      <c r="A4" s="2"/>
      <c r="B4" s="43" t="s">
        <v>10</v>
      </c>
      <c r="C4" s="90">
        <f>IF('業績予想シート'!C30,'業績予想シート'!C30,"")</f>
      </c>
      <c r="D4" s="90">
        <f>IF('業績予想シート'!D30,'業績予想シート'!D30,"")</f>
      </c>
      <c r="E4" s="90">
        <f>IF('業績予想シート'!E30,'業績予想シート'!E30,"")</f>
      </c>
      <c r="F4" s="90">
        <f>IF('業績予想シート'!F30,'業績予想シート'!F30,"")</f>
      </c>
      <c r="G4" s="90">
        <f>IF('業績予想シート'!G30,'業績予想シート'!G30,"")</f>
      </c>
      <c r="H4" s="90">
        <f>IF('業績予想シート'!H30,'業績予想シート'!H30,"")</f>
      </c>
      <c r="I4" s="90">
        <f>IF('業績予想シート'!I30,'業績予想シート'!I30,"")</f>
      </c>
      <c r="J4" s="90">
        <f>IF('業績予想シート'!J30,'業績予想シート'!J30,"")</f>
      </c>
      <c r="K4" s="90">
        <f>IF('業績予想シート'!K30,'業績予想シート'!K30,"")</f>
      </c>
      <c r="L4" s="90">
        <f>IF('業績予想シート'!L30,'業績予想シート'!L30,"")</f>
      </c>
      <c r="M4" s="90">
        <f>IF('業績予想シート'!M30,'業績予想シート'!M30,"")</f>
      </c>
      <c r="N4" s="90">
        <f>IF('業績予想シート'!N30,'業績予想シート'!N30,"")</f>
      </c>
      <c r="O4" s="2"/>
    </row>
    <row r="5" spans="1:15" ht="13.5" customHeight="1">
      <c r="A5" s="2"/>
      <c r="B5" s="43" t="s">
        <v>11</v>
      </c>
      <c r="C5" s="90">
        <f>IF('業績予想シート'!C31,'業績予想シート'!C31,"")</f>
      </c>
      <c r="D5" s="90">
        <f>IF('業績予想シート'!D31,'業績予想シート'!D31,"")</f>
      </c>
      <c r="E5" s="90">
        <f>IF('業績予想シート'!E31,'業績予想シート'!E31,"")</f>
      </c>
      <c r="F5" s="90">
        <f>IF('業績予想シート'!F31,'業績予想シート'!F31,"")</f>
      </c>
      <c r="G5" s="90">
        <f>IF('業績予想シート'!G31,'業績予想シート'!G31,"")</f>
      </c>
      <c r="H5" s="90">
        <f>IF('業績予想シート'!H31,'業績予想シート'!H31,"")</f>
      </c>
      <c r="I5" s="90">
        <f>IF('業績予想シート'!I31,'業績予想シート'!I31,"")</f>
      </c>
      <c r="J5" s="90">
        <f>IF('業績予想シート'!J31,'業績予想シート'!J31,"")</f>
      </c>
      <c r="K5" s="90">
        <f>IF('業績予想シート'!K31,'業績予想シート'!K31,"")</f>
      </c>
      <c r="L5" s="90">
        <f>IF('業績予想シート'!L31,'業績予想シート'!L31,"")</f>
      </c>
      <c r="M5" s="90">
        <f>IF('業績予想シート'!M31,'業績予想シート'!M31,"")</f>
      </c>
      <c r="N5" s="90">
        <f>IF('業績予想シート'!N31,'業績予想シート'!N31,"")</f>
      </c>
      <c r="O5" s="2"/>
    </row>
    <row r="6" spans="1:15" ht="4.5" customHeight="1">
      <c r="A6" s="1"/>
      <c r="B6" s="135"/>
      <c r="C6" s="136"/>
      <c r="D6" s="136"/>
      <c r="E6" s="136"/>
      <c r="F6" s="136"/>
      <c r="G6" s="129"/>
      <c r="H6" s="129"/>
      <c r="I6" s="129"/>
      <c r="J6" s="129"/>
      <c r="K6" s="129"/>
      <c r="L6" s="129"/>
      <c r="M6" s="129"/>
      <c r="N6" s="3"/>
      <c r="O6" s="2"/>
    </row>
    <row r="7" spans="1:15" ht="13.5" customHeight="1">
      <c r="A7" s="1"/>
      <c r="B7" s="42" t="s">
        <v>14</v>
      </c>
      <c r="C7" s="172">
        <f>IF('業績予想シート'!R41,'業績予想シート'!R41,"")</f>
      </c>
      <c r="D7" s="172">
        <f>IF('業績予想シート'!S41,'業績予想シート'!S41,"")</f>
      </c>
      <c r="E7" s="172">
        <f>IF('業績予想シート'!T41,'業績予想シート'!T41,"")</f>
      </c>
      <c r="F7" s="172">
        <f>IF('業績予想シート'!U41,'業績予想シート'!U41,"")</f>
      </c>
      <c r="G7" s="172">
        <f>IF('業績予想シート'!V41,'業績予想シート'!V41,"")</f>
      </c>
      <c r="H7" s="172">
        <f>IF('業績予想シート'!W41,'業績予想シート'!W41,"")</f>
      </c>
      <c r="I7" s="172">
        <f>IF('業績予想シート'!X41,'業績予想シート'!X41,"")</f>
      </c>
      <c r="J7" s="172">
        <f>IF('業績予想シート'!Y41,'業績予想シート'!Y41,"")</f>
      </c>
      <c r="K7" s="172">
        <f>IF('業績予想シート'!Z41,'業績予想シート'!Z41,"")</f>
      </c>
      <c r="L7" s="172">
        <f>IF('業績予想シート'!AA41,'業績予想シート'!AA41,"")</f>
      </c>
      <c r="M7" s="172">
        <f>IF('業績予想シート'!AB41,'業績予想シート'!AB41,"")</f>
      </c>
      <c r="N7" s="172">
        <f>IF('業績予想シート'!AC41,'業績予想シート'!AC41,"")</f>
      </c>
      <c r="O7" s="2"/>
    </row>
    <row r="8" spans="1:15" ht="13.5" customHeight="1">
      <c r="A8" s="1"/>
      <c r="B8" s="42" t="s">
        <v>61</v>
      </c>
      <c r="C8" s="172">
        <f>IF('業績予想シート'!R42,'業績予想シート'!R42,"")</f>
      </c>
      <c r="D8" s="172">
        <f>IF('業績予想シート'!S42,'業績予想シート'!S42,"")</f>
      </c>
      <c r="E8" s="172">
        <f>IF('業績予想シート'!T42,'業績予想シート'!T42,"")</f>
      </c>
      <c r="F8" s="172">
        <f>IF('業績予想シート'!U42,'業績予想シート'!U42,"")</f>
      </c>
      <c r="G8" s="172">
        <f>IF('業績予想シート'!V42,'業績予想シート'!V42,"")</f>
      </c>
      <c r="H8" s="172">
        <f>IF('業績予想シート'!W42,'業績予想シート'!W42,"")</f>
      </c>
      <c r="I8" s="172">
        <f>IF('業績予想シート'!X42,'業績予想シート'!X42,"")</f>
      </c>
      <c r="J8" s="172">
        <f>IF('業績予想シート'!Y42,'業績予想シート'!Y42,"")</f>
      </c>
      <c r="K8" s="172">
        <f>IF('業績予想シート'!Z42,'業績予想シート'!Z42,"")</f>
      </c>
      <c r="L8" s="172">
        <f>IF('業績予想シート'!AA42,'業績予想シート'!AA42,"")</f>
      </c>
      <c r="M8" s="172">
        <f>IF('業績予想シート'!AB42,'業績予想シート'!AB42,"")</f>
      </c>
      <c r="N8" s="172">
        <f>IF('業績予想シート'!AC42,'業績予想シート'!AC42,"")</f>
      </c>
      <c r="O8" s="2"/>
    </row>
    <row r="9" spans="1:15" ht="13.5" customHeight="1">
      <c r="A9" s="1"/>
      <c r="B9" s="42" t="s">
        <v>15</v>
      </c>
      <c r="C9" s="172">
        <f>IF('業績予想シート'!R43,'業績予想シート'!R43,"")</f>
        <v>30</v>
      </c>
      <c r="D9" s="172">
        <f>IF('業績予想シート'!S43,'業績予想シート'!S43,"")</f>
        <v>31</v>
      </c>
      <c r="E9" s="172">
        <f>IF('業績予想シート'!T43,'業績予想シート'!T43,"")</f>
        <v>30</v>
      </c>
      <c r="F9" s="172">
        <f>IF('業績予想シート'!U43,'業績予想シート'!U43,"")</f>
        <v>31</v>
      </c>
      <c r="G9" s="172">
        <f>IF('業績予想シート'!V43,'業績予想シート'!V43,"")</f>
        <v>31</v>
      </c>
      <c r="H9" s="172">
        <f>IF('業績予想シート'!W43,'業績予想シート'!W43,"")</f>
        <v>30</v>
      </c>
      <c r="I9" s="172">
        <f>IF('業績予想シート'!X43,'業績予想シート'!X43,"")</f>
        <v>31</v>
      </c>
      <c r="J9" s="172">
        <f>IF('業績予想シート'!Y43,'業績予想シート'!Y43,"")</f>
        <v>30</v>
      </c>
      <c r="K9" s="172">
        <f>IF('業績予想シート'!Z43,'業績予想シート'!Z43,"")</f>
        <v>31</v>
      </c>
      <c r="L9" s="172">
        <f>IF('業績予想シート'!AA43,'業績予想シート'!AA43,"")</f>
        <v>31</v>
      </c>
      <c r="M9" s="172">
        <f>IF('業績予想シート'!AB43,'業績予想シート'!AB43,"")</f>
        <v>28</v>
      </c>
      <c r="N9" s="172">
        <f>IF('業績予想シート'!AC43,'業績予想シート'!AC43,"")</f>
        <v>31</v>
      </c>
      <c r="O9" s="2"/>
    </row>
    <row r="10" spans="1:15" ht="13.5" customHeight="1">
      <c r="A10" s="1"/>
      <c r="B10" s="42" t="s">
        <v>16</v>
      </c>
      <c r="C10" s="172">
        <f>IF('業績予想シート'!R44,'業績予想シート'!R44,"")</f>
      </c>
      <c r="D10" s="172">
        <f>IF('業績予想シート'!S44,'業績予想シート'!S44,"")</f>
      </c>
      <c r="E10" s="172">
        <f>IF('業績予想シート'!T44,'業績予想シート'!T44,"")</f>
      </c>
      <c r="F10" s="172">
        <f>IF('業績予想シート'!U44,'業績予想シート'!U44,"")</f>
      </c>
      <c r="G10" s="172">
        <f>IF('業績予想シート'!V44,'業績予想シート'!V44,"")</f>
      </c>
      <c r="H10" s="172">
        <f>IF('業績予想シート'!W44,'業績予想シート'!W44,"")</f>
      </c>
      <c r="I10" s="172">
        <f>IF('業績予想シート'!X44,'業績予想シート'!X44,"")</f>
      </c>
      <c r="J10" s="172">
        <f>IF('業績予想シート'!Y44,'業績予想シート'!Y44,"")</f>
      </c>
      <c r="K10" s="172">
        <f>IF('業績予想シート'!Z44,'業績予想シート'!Z44,"")</f>
      </c>
      <c r="L10" s="172">
        <f>IF('業績予想シート'!AA44,'業績予想シート'!AA44,"")</f>
      </c>
      <c r="M10" s="172">
        <f>IF('業績予想シート'!AB44,'業績予想シート'!AB44,"")</f>
      </c>
      <c r="N10" s="172">
        <f>IF('業績予想シート'!AC44,'業績予想シート'!AC44,"")</f>
      </c>
      <c r="O10" s="2"/>
    </row>
    <row r="11" spans="1:15" ht="4.5" customHeight="1">
      <c r="A11" s="1"/>
      <c r="B11" s="135"/>
      <c r="C11" s="136"/>
      <c r="D11" s="136"/>
      <c r="E11" s="136"/>
      <c r="F11" s="136"/>
      <c r="G11" s="129"/>
      <c r="H11" s="129"/>
      <c r="I11" s="129"/>
      <c r="J11" s="129"/>
      <c r="K11" s="129"/>
      <c r="L11" s="129"/>
      <c r="M11" s="129"/>
      <c r="N11" s="3"/>
      <c r="O11" s="2"/>
    </row>
    <row r="12" spans="1:15" ht="13.5" customHeight="1">
      <c r="A12" s="1"/>
      <c r="B12" s="42" t="s">
        <v>40</v>
      </c>
      <c r="C12" s="173" t="str">
        <f aca="true" t="shared" si="0" ref="C12:N12">C3</f>
        <v>4月</v>
      </c>
      <c r="D12" s="173" t="str">
        <f t="shared" si="0"/>
        <v>5月</v>
      </c>
      <c r="E12" s="173" t="str">
        <f t="shared" si="0"/>
        <v>6月</v>
      </c>
      <c r="F12" s="53" t="str">
        <f t="shared" si="0"/>
        <v>7月</v>
      </c>
      <c r="G12" s="53" t="str">
        <f t="shared" si="0"/>
        <v>8月</v>
      </c>
      <c r="H12" s="53" t="str">
        <f t="shared" si="0"/>
        <v>9月</v>
      </c>
      <c r="I12" s="54" t="str">
        <f t="shared" si="0"/>
        <v>10月</v>
      </c>
      <c r="J12" s="54" t="str">
        <f t="shared" si="0"/>
        <v>11月</v>
      </c>
      <c r="K12" s="54" t="str">
        <f t="shared" si="0"/>
        <v>12月</v>
      </c>
      <c r="L12" s="55" t="str">
        <f t="shared" si="0"/>
        <v>1月</v>
      </c>
      <c r="M12" s="55" t="str">
        <f t="shared" si="0"/>
        <v>2月</v>
      </c>
      <c r="N12" s="55" t="str">
        <f t="shared" si="0"/>
        <v>3月</v>
      </c>
      <c r="O12" s="2"/>
    </row>
    <row r="13" spans="1:15" ht="13.5" customHeight="1">
      <c r="A13" s="1"/>
      <c r="B13" s="43" t="s">
        <v>10</v>
      </c>
      <c r="C13" s="28">
        <f>IF('業績予想シート'!C34,'業績予想シート'!C34,"")</f>
      </c>
      <c r="D13" s="28">
        <f>IF('業績予想シート'!D34,'業績予想シート'!D34,"")</f>
      </c>
      <c r="E13" s="28">
        <f>IF('業績予想シート'!E34,'業績予想シート'!E34,"")</f>
      </c>
      <c r="F13" s="28">
        <f>IF('業績予想シート'!F34,'業績予想シート'!F34,"")</f>
      </c>
      <c r="G13" s="28">
        <f>IF('業績予想シート'!G34,'業績予想シート'!G34,"")</f>
      </c>
      <c r="H13" s="28">
        <f>IF('業績予想シート'!H34,'業績予想シート'!H34,"")</f>
      </c>
      <c r="I13" s="28">
        <f>IF('業績予想シート'!I34,'業績予想シート'!I34,"")</f>
      </c>
      <c r="J13" s="28">
        <f>IF('業績予想シート'!J34,'業績予想シート'!J34,"")</f>
      </c>
      <c r="K13" s="28">
        <f>IF('業績予想シート'!K34,'業績予想シート'!K34,"")</f>
      </c>
      <c r="L13" s="28">
        <f>IF('業績予想シート'!L34,'業績予想シート'!L34,"")</f>
      </c>
      <c r="M13" s="28">
        <f>IF('業績予想シート'!M34,'業績予想シート'!M34,"")</f>
      </c>
      <c r="N13" s="28">
        <f>IF('業績予想シート'!N34,'業績予想シート'!N34,"")</f>
      </c>
      <c r="O13" s="2"/>
    </row>
    <row r="14" spans="1:15" ht="13.5" customHeight="1">
      <c r="A14" s="1"/>
      <c r="B14" s="43" t="s">
        <v>11</v>
      </c>
      <c r="C14" s="28">
        <f>IF('業績予想シート'!C35,'業績予想シート'!C35,"")</f>
      </c>
      <c r="D14" s="28">
        <f>IF('業績予想シート'!D35,'業績予想シート'!D35,"")</f>
      </c>
      <c r="E14" s="28">
        <f>IF('業績予想シート'!E35,'業績予想シート'!E35,"")</f>
      </c>
      <c r="F14" s="28">
        <f>IF('業績予想シート'!F35,'業績予想シート'!F35,"")</f>
      </c>
      <c r="G14" s="28">
        <f>IF('業績予想シート'!G35,'業績予想シート'!G35,"")</f>
      </c>
      <c r="H14" s="28">
        <f>IF('業績予想シート'!H35,'業績予想シート'!H35,"")</f>
      </c>
      <c r="I14" s="28">
        <f>IF('業績予想シート'!I35,'業績予想シート'!I35,"")</f>
      </c>
      <c r="J14" s="28">
        <f>IF('業績予想シート'!J35,'業績予想シート'!J35,"")</f>
      </c>
      <c r="K14" s="28">
        <f>IF('業績予想シート'!K35,'業績予想シート'!K35,"")</f>
      </c>
      <c r="L14" s="28">
        <f>IF('業績予想シート'!L35,'業績予想シート'!L35,"")</f>
      </c>
      <c r="M14" s="28">
        <f>IF('業績予想シート'!M35,'業績予想シート'!M35,"")</f>
      </c>
      <c r="N14" s="28">
        <f>IF('業績予想シート'!N35,'業績予想シート'!N35,"")</f>
      </c>
      <c r="O14" s="2"/>
    </row>
    <row r="15" spans="1:15" ht="4.5" customHeight="1">
      <c r="A15" s="1"/>
      <c r="B15" s="135"/>
      <c r="C15" s="136"/>
      <c r="D15" s="136"/>
      <c r="E15" s="136"/>
      <c r="F15" s="136"/>
      <c r="G15" s="129"/>
      <c r="H15" s="129"/>
      <c r="I15" s="129"/>
      <c r="J15" s="129"/>
      <c r="K15" s="129"/>
      <c r="L15" s="129"/>
      <c r="M15" s="129"/>
      <c r="N15" s="3"/>
      <c r="O15" s="2"/>
    </row>
    <row r="16" spans="1:15" ht="13.5" customHeight="1">
      <c r="A16" s="2"/>
      <c r="B16" s="42" t="s">
        <v>14</v>
      </c>
      <c r="C16" s="49">
        <f>IF('業績予想シート'!C41,'業績予想シート'!C41,"")</f>
      </c>
      <c r="D16" s="49">
        <f>IF('業績予想シート'!D41,'業績予想シート'!D41,"")</f>
      </c>
      <c r="E16" s="49">
        <f>IF('業績予想シート'!E41,'業績予想シート'!E41,"")</f>
      </c>
      <c r="F16" s="49">
        <f>IF('業績予想シート'!F41,'業績予想シート'!F41,"")</f>
      </c>
      <c r="G16" s="49">
        <f>IF('業績予想シート'!G41,'業績予想シート'!G41,"")</f>
      </c>
      <c r="H16" s="49">
        <f>IF('業績予想シート'!H41,'業績予想シート'!H41,"")</f>
      </c>
      <c r="I16" s="49">
        <f>IF('業績予想シート'!I41,'業績予想シート'!I41,"")</f>
      </c>
      <c r="J16" s="49">
        <f>IF('業績予想シート'!J41,'業績予想シート'!J41,"")</f>
      </c>
      <c r="K16" s="49">
        <f>IF('業績予想シート'!K41,'業績予想シート'!K41,"")</f>
      </c>
      <c r="L16" s="49">
        <f>IF('業績予想シート'!L41,'業績予想シート'!L41,"")</f>
      </c>
      <c r="M16" s="49">
        <f>IF('業績予想シート'!M41,'業績予想シート'!M41,"")</f>
      </c>
      <c r="N16" s="49">
        <f>IF('業績予想シート'!N41,'業績予想シート'!N41,"")</f>
      </c>
      <c r="O16" s="2"/>
    </row>
    <row r="17" spans="1:15" ht="13.5" customHeight="1">
      <c r="A17" s="2"/>
      <c r="B17" s="42" t="s">
        <v>61</v>
      </c>
      <c r="C17" s="49">
        <f>IF('業績予想シート'!C42,'業績予想シート'!C42,"")</f>
      </c>
      <c r="D17" s="49">
        <f>IF('業績予想シート'!D42,'業績予想シート'!D42,"")</f>
      </c>
      <c r="E17" s="49">
        <f>IF('業績予想シート'!E42,'業績予想シート'!E42,"")</f>
      </c>
      <c r="F17" s="49">
        <f>IF('業績予想シート'!F42,'業績予想シート'!F42,"")</f>
      </c>
      <c r="G17" s="49">
        <f>IF('業績予想シート'!G42,'業績予想シート'!G42,"")</f>
      </c>
      <c r="H17" s="49">
        <f>IF('業績予想シート'!H42,'業績予想シート'!H42,"")</f>
      </c>
      <c r="I17" s="49">
        <f>IF('業績予想シート'!I42,'業績予想シート'!I42,"")</f>
      </c>
      <c r="J17" s="49">
        <f>IF('業績予想シート'!J42,'業績予想シート'!J42,"")</f>
      </c>
      <c r="K17" s="49">
        <f>IF('業績予想シート'!K42,'業績予想シート'!K42,"")</f>
      </c>
      <c r="L17" s="49">
        <f>IF('業績予想シート'!L42,'業績予想シート'!L42,"")</f>
      </c>
      <c r="M17" s="49">
        <f>IF('業績予想シート'!M42,'業績予想シート'!M42,"")</f>
      </c>
      <c r="N17" s="49">
        <f>IF('業績予想シート'!N42,'業績予想シート'!N42,"")</f>
      </c>
      <c r="O17" s="2"/>
    </row>
    <row r="18" spans="1:15" ht="13.5" customHeight="1">
      <c r="A18" s="2"/>
      <c r="B18" s="42" t="s">
        <v>15</v>
      </c>
      <c r="C18" s="49">
        <f>IF('業績予想シート'!C43,'業績予想シート'!C43,"")</f>
        <v>30</v>
      </c>
      <c r="D18" s="49">
        <f>IF('業績予想シート'!D43,'業績予想シート'!D43,"")</f>
        <v>31</v>
      </c>
      <c r="E18" s="49">
        <f>IF('業績予想シート'!E43,'業績予想シート'!E43,"")</f>
        <v>30</v>
      </c>
      <c r="F18" s="49">
        <f>IF('業績予想シート'!F43,'業績予想シート'!F43,"")</f>
        <v>31</v>
      </c>
      <c r="G18" s="49">
        <f>IF('業績予想シート'!G43,'業績予想シート'!G43,"")</f>
        <v>31</v>
      </c>
      <c r="H18" s="49">
        <f>IF('業績予想シート'!H43,'業績予想シート'!H43,"")</f>
        <v>30</v>
      </c>
      <c r="I18" s="49">
        <f>IF('業績予想シート'!I43,'業績予想シート'!I43,"")</f>
        <v>31</v>
      </c>
      <c r="J18" s="49">
        <f>IF('業績予想シート'!J43,'業績予想シート'!J43,"")</f>
        <v>30</v>
      </c>
      <c r="K18" s="49">
        <f>IF('業績予想シート'!K43,'業績予想シート'!K43,"")</f>
        <v>31</v>
      </c>
      <c r="L18" s="49">
        <f>IF('業績予想シート'!L43,'業績予想シート'!L43,"")</f>
        <v>31</v>
      </c>
      <c r="M18" s="49">
        <f>IF('業績予想シート'!M43,'業績予想シート'!M43,"")</f>
        <v>28</v>
      </c>
      <c r="N18" s="49">
        <f>IF('業績予想シート'!N43,'業績予想シート'!N43,"")</f>
        <v>31</v>
      </c>
      <c r="O18" s="2"/>
    </row>
    <row r="19" spans="1:15" ht="13.5" customHeight="1">
      <c r="A19" s="2"/>
      <c r="B19" s="42" t="s">
        <v>16</v>
      </c>
      <c r="C19" s="49">
        <f>IF('業績予想シート'!C44,'業績予想シート'!C44,"")</f>
      </c>
      <c r="D19" s="49">
        <f>IF('業績予想シート'!D44,'業績予想シート'!D44,"")</f>
      </c>
      <c r="E19" s="49">
        <f>IF('業績予想シート'!E44,'業績予想シート'!E44,"")</f>
      </c>
      <c r="F19" s="49">
        <f>IF('業績予想シート'!F44,'業績予想シート'!F44,"")</f>
      </c>
      <c r="G19" s="49">
        <f>IF('業績予想シート'!G44,'業績予想シート'!G44,"")</f>
      </c>
      <c r="H19" s="49">
        <f>IF('業績予想シート'!H44,'業績予想シート'!H44,"")</f>
      </c>
      <c r="I19" s="49">
        <f>IF('業績予想シート'!I44,'業績予想シート'!I44,"")</f>
      </c>
      <c r="J19" s="49">
        <f>IF('業績予想シート'!J44,'業績予想シート'!J44,"")</f>
      </c>
      <c r="K19" s="49">
        <f>IF('業績予想シート'!K44,'業績予想シート'!K44,"")</f>
      </c>
      <c r="L19" s="49">
        <f>IF('業績予想シート'!L44,'業績予想シート'!L44,"")</f>
      </c>
      <c r="M19" s="49">
        <f>IF('業績予想シート'!M44,'業績予想シート'!M44,"")</f>
      </c>
      <c r="N19" s="49">
        <f>IF('業績予想シート'!N44,'業績予想シート'!N44,"")</f>
      </c>
      <c r="O19" s="2"/>
    </row>
    <row r="20" spans="1:15" ht="6.75" customHeight="1">
      <c r="A20" s="1"/>
      <c r="B20" s="135"/>
      <c r="C20" s="136"/>
      <c r="D20" s="136"/>
      <c r="E20" s="136"/>
      <c r="F20" s="136"/>
      <c r="G20" s="129"/>
      <c r="H20" s="129"/>
      <c r="I20" s="129"/>
      <c r="J20" s="129"/>
      <c r="K20" s="129"/>
      <c r="L20" s="129"/>
      <c r="M20" s="129"/>
      <c r="N20" s="3"/>
      <c r="O20" s="2"/>
    </row>
    <row r="21" spans="1:15" ht="13.5" customHeight="1">
      <c r="A21" s="171" t="s">
        <v>70</v>
      </c>
      <c r="B21" s="135"/>
      <c r="C21" s="136"/>
      <c r="D21" s="136"/>
      <c r="E21" s="136"/>
      <c r="F21" s="136"/>
      <c r="G21" s="129"/>
      <c r="H21" s="129"/>
      <c r="I21" s="129"/>
      <c r="J21" s="129"/>
      <c r="K21" s="129"/>
      <c r="L21" s="129"/>
      <c r="M21" s="129"/>
      <c r="N21" s="3"/>
      <c r="O21" s="2"/>
    </row>
    <row r="22" spans="1:15" ht="13.5" customHeight="1">
      <c r="A22" s="1"/>
      <c r="B22" s="135"/>
      <c r="C22" s="136"/>
      <c r="D22" s="136"/>
      <c r="E22" s="136"/>
      <c r="F22" s="136"/>
      <c r="G22" s="129"/>
      <c r="H22" s="129"/>
      <c r="I22" s="129"/>
      <c r="J22" s="129"/>
      <c r="K22" s="129"/>
      <c r="L22" s="129"/>
      <c r="M22" s="129"/>
      <c r="N22" s="3"/>
      <c r="O22" s="2"/>
    </row>
    <row r="23" spans="1:15" ht="13.5" customHeight="1">
      <c r="A23" s="1"/>
      <c r="B23" s="135"/>
      <c r="C23" s="136"/>
      <c r="D23" s="136"/>
      <c r="E23" s="136"/>
      <c r="F23" s="136"/>
      <c r="G23" s="129"/>
      <c r="H23" s="129"/>
      <c r="I23" s="129"/>
      <c r="J23" s="129"/>
      <c r="K23" s="129"/>
      <c r="L23" s="129"/>
      <c r="M23" s="129"/>
      <c r="N23" s="3"/>
      <c r="O23" s="2"/>
    </row>
    <row r="24" spans="1:15" ht="13.5" customHeight="1">
      <c r="A24" s="1"/>
      <c r="B24" s="135"/>
      <c r="C24" s="136"/>
      <c r="D24" s="136"/>
      <c r="E24" s="136"/>
      <c r="F24" s="136"/>
      <c r="G24" s="129"/>
      <c r="H24" s="129"/>
      <c r="I24" s="129"/>
      <c r="J24" s="129"/>
      <c r="K24" s="129"/>
      <c r="L24" s="129"/>
      <c r="M24" s="129"/>
      <c r="N24" s="3"/>
      <c r="O24" s="2"/>
    </row>
    <row r="25" spans="1:15" ht="13.5" customHeight="1">
      <c r="A25" s="1"/>
      <c r="B25" s="135"/>
      <c r="C25" s="136"/>
      <c r="D25" s="136"/>
      <c r="E25" s="136"/>
      <c r="F25" s="136"/>
      <c r="G25" s="129"/>
      <c r="H25" s="129"/>
      <c r="I25" s="129"/>
      <c r="J25" s="129"/>
      <c r="K25" s="129"/>
      <c r="L25" s="129"/>
      <c r="M25" s="129"/>
      <c r="N25" s="3"/>
      <c r="O25" s="2"/>
    </row>
    <row r="26" spans="1:15" ht="13.5" customHeight="1">
      <c r="A26" s="1"/>
      <c r="B26" s="135"/>
      <c r="C26" s="136"/>
      <c r="D26" s="136"/>
      <c r="E26" s="136"/>
      <c r="F26" s="136"/>
      <c r="G26" s="129"/>
      <c r="H26" s="129"/>
      <c r="I26" s="129"/>
      <c r="J26" s="129"/>
      <c r="K26" s="129"/>
      <c r="L26" s="129"/>
      <c r="M26" s="129"/>
      <c r="N26" s="3"/>
      <c r="O26" s="2"/>
    </row>
    <row r="27" spans="1:15" ht="13.5" customHeight="1">
      <c r="A27" s="1"/>
      <c r="B27" s="135"/>
      <c r="C27" s="136"/>
      <c r="D27" s="136"/>
      <c r="E27" s="136"/>
      <c r="F27" s="136"/>
      <c r="G27" s="129"/>
      <c r="H27" s="129"/>
      <c r="I27" s="129"/>
      <c r="J27" s="129"/>
      <c r="K27" s="129"/>
      <c r="L27" s="129"/>
      <c r="M27" s="129"/>
      <c r="N27" s="3"/>
      <c r="O27" s="2"/>
    </row>
    <row r="28" spans="1:15" ht="13.5" customHeight="1">
      <c r="A28" s="1"/>
      <c r="B28" s="135"/>
      <c r="C28" s="136"/>
      <c r="D28" s="136"/>
      <c r="E28" s="136"/>
      <c r="F28" s="136"/>
      <c r="G28" s="129"/>
      <c r="H28" s="129"/>
      <c r="I28" s="129"/>
      <c r="J28" s="129"/>
      <c r="K28" s="129"/>
      <c r="L28" s="129"/>
      <c r="M28" s="129"/>
      <c r="N28" s="3"/>
      <c r="O28" s="2"/>
    </row>
    <row r="29" spans="1:15" ht="13.5" customHeight="1">
      <c r="A29" s="1"/>
      <c r="B29" s="135"/>
      <c r="C29" s="136"/>
      <c r="D29" s="136"/>
      <c r="E29" s="136"/>
      <c r="F29" s="136"/>
      <c r="G29" s="129"/>
      <c r="H29" s="129"/>
      <c r="I29" s="129"/>
      <c r="J29" s="129"/>
      <c r="K29" s="129"/>
      <c r="L29" s="129"/>
      <c r="M29" s="129"/>
      <c r="N29" s="3"/>
      <c r="O29" s="2"/>
    </row>
    <row r="30" spans="1:15" ht="13.5" customHeight="1">
      <c r="A30" s="1"/>
      <c r="B30" s="135"/>
      <c r="C30" s="136"/>
      <c r="D30" s="136"/>
      <c r="E30" s="136"/>
      <c r="F30" s="136"/>
      <c r="G30" s="129"/>
      <c r="H30" s="129"/>
      <c r="I30" s="129"/>
      <c r="J30" s="129"/>
      <c r="K30" s="129"/>
      <c r="L30" s="129"/>
      <c r="M30" s="129"/>
      <c r="N30" s="3"/>
      <c r="O30" s="2"/>
    </row>
    <row r="31" spans="1:15" ht="13.5" customHeight="1">
      <c r="A31" s="1"/>
      <c r="B31" s="135"/>
      <c r="C31" s="136"/>
      <c r="D31" s="136"/>
      <c r="E31" s="136"/>
      <c r="F31" s="136"/>
      <c r="G31" s="129"/>
      <c r="H31" s="129"/>
      <c r="I31" s="129"/>
      <c r="J31" s="129"/>
      <c r="K31" s="129"/>
      <c r="L31" s="129"/>
      <c r="M31" s="129"/>
      <c r="N31" s="3"/>
      <c r="O31" s="2"/>
    </row>
    <row r="32" spans="1:15" ht="13.5" customHeight="1">
      <c r="A32" s="1"/>
      <c r="B32" s="135"/>
      <c r="C32" s="136"/>
      <c r="D32" s="136"/>
      <c r="E32" s="136"/>
      <c r="F32" s="136"/>
      <c r="G32" s="129"/>
      <c r="H32" s="129"/>
      <c r="I32" s="129"/>
      <c r="J32" s="129"/>
      <c r="K32" s="129"/>
      <c r="L32" s="129"/>
      <c r="M32" s="129"/>
      <c r="N32" s="3"/>
      <c r="O32" s="2"/>
    </row>
    <row r="33" spans="1:15" ht="13.5" customHeight="1">
      <c r="A33" s="1"/>
      <c r="B33" s="135"/>
      <c r="C33" s="136"/>
      <c r="D33" s="136"/>
      <c r="E33" s="136"/>
      <c r="F33" s="136"/>
      <c r="G33" s="129"/>
      <c r="H33" s="129"/>
      <c r="I33" s="129"/>
      <c r="J33" s="129"/>
      <c r="K33" s="129"/>
      <c r="L33" s="129"/>
      <c r="M33" s="129"/>
      <c r="N33" s="3"/>
      <c r="O33" s="2"/>
    </row>
    <row r="34" spans="1:15" ht="13.5" customHeight="1">
      <c r="A34" s="1"/>
      <c r="B34" s="135"/>
      <c r="C34" s="136"/>
      <c r="D34" s="136"/>
      <c r="E34" s="136"/>
      <c r="F34" s="136"/>
      <c r="G34" s="129"/>
      <c r="H34" s="129"/>
      <c r="I34" s="129"/>
      <c r="J34" s="129"/>
      <c r="K34" s="129"/>
      <c r="L34" s="129"/>
      <c r="M34" s="129"/>
      <c r="N34" s="3"/>
      <c r="O34" s="2"/>
    </row>
    <row r="35" spans="1:15" ht="13.5" customHeight="1">
      <c r="A35" s="1"/>
      <c r="B35" s="135"/>
      <c r="C35" s="136"/>
      <c r="D35" s="136"/>
      <c r="E35" s="136"/>
      <c r="F35" s="136"/>
      <c r="G35" s="129"/>
      <c r="H35" s="129"/>
      <c r="I35" s="129"/>
      <c r="J35" s="129"/>
      <c r="K35" s="129"/>
      <c r="L35" s="129"/>
      <c r="M35" s="129"/>
      <c r="N35" s="3"/>
      <c r="O35" s="2"/>
    </row>
    <row r="36" spans="1:15" ht="13.5" customHeight="1">
      <c r="A36" s="1"/>
      <c r="B36" s="135"/>
      <c r="C36" s="136"/>
      <c r="D36" s="136"/>
      <c r="E36" s="136"/>
      <c r="F36" s="136"/>
      <c r="G36" s="129"/>
      <c r="H36" s="129"/>
      <c r="I36" s="129"/>
      <c r="J36" s="129"/>
      <c r="K36" s="129"/>
      <c r="L36" s="129"/>
      <c r="M36" s="129"/>
      <c r="N36" s="3"/>
      <c r="O36" s="2"/>
    </row>
    <row r="37" spans="1:15" ht="13.5" customHeight="1">
      <c r="A37" s="1"/>
      <c r="B37" s="135"/>
      <c r="C37" s="136"/>
      <c r="D37" s="136"/>
      <c r="E37" s="136"/>
      <c r="F37" s="136"/>
      <c r="G37" s="129"/>
      <c r="H37" s="129"/>
      <c r="I37" s="129"/>
      <c r="J37" s="129"/>
      <c r="K37" s="129"/>
      <c r="L37" s="129"/>
      <c r="M37" s="129"/>
      <c r="N37" s="3"/>
      <c r="O37" s="2"/>
    </row>
    <row r="38" spans="1:15" ht="6.75" customHeight="1">
      <c r="A38" s="1"/>
      <c r="B38" s="135"/>
      <c r="C38" s="136"/>
      <c r="D38" s="136"/>
      <c r="E38" s="136"/>
      <c r="F38" s="136"/>
      <c r="G38" s="129"/>
      <c r="H38" s="129"/>
      <c r="I38" s="129"/>
      <c r="J38" s="129"/>
      <c r="K38" s="129"/>
      <c r="L38" s="129"/>
      <c r="M38" s="129"/>
      <c r="N38" s="129"/>
      <c r="O38" s="2"/>
    </row>
    <row r="39" spans="1:15" ht="13.5" customHeight="1">
      <c r="A39" s="171" t="s">
        <v>71</v>
      </c>
      <c r="B39" s="135"/>
      <c r="C39" s="136"/>
      <c r="D39" s="136"/>
      <c r="E39" s="136"/>
      <c r="F39" s="136"/>
      <c r="G39" s="129"/>
      <c r="H39" s="129"/>
      <c r="I39" s="129"/>
      <c r="J39" s="129"/>
      <c r="K39" s="129"/>
      <c r="L39" s="129"/>
      <c r="M39" s="129"/>
      <c r="N39" s="129"/>
      <c r="O39" s="2"/>
    </row>
    <row r="40" spans="1:15" ht="13.5" customHeight="1">
      <c r="A40" s="1"/>
      <c r="B40" s="4" t="s">
        <v>38</v>
      </c>
      <c r="C40" s="31" t="s">
        <v>26</v>
      </c>
      <c r="D40" s="60">
        <f>IF('業績予想シート'!D21&lt;&gt;"",'業績予想シート'!D21,"")</f>
      </c>
      <c r="E40" s="125" t="s">
        <v>27</v>
      </c>
      <c r="F40" s="33" t="s">
        <v>91</v>
      </c>
      <c r="G40" s="58">
        <f>IF('業績予想シート'!G21&lt;&gt;"",'業績予想シート'!G21,"")</f>
      </c>
      <c r="H40" s="126" t="s">
        <v>27</v>
      </c>
      <c r="I40" s="35" t="s">
        <v>92</v>
      </c>
      <c r="J40" s="59">
        <f>IF('業績予想シート'!J21&lt;&gt;"",'業績予想シート'!J21,"")</f>
      </c>
      <c r="K40" s="127" t="s">
        <v>27</v>
      </c>
      <c r="L40" s="37" t="s">
        <v>93</v>
      </c>
      <c r="M40" s="73">
        <f>IF('業績予想シート'!M21&lt;&gt;"",'業績予想シート'!M21,"")</f>
      </c>
      <c r="N40" s="75" t="s">
        <v>27</v>
      </c>
      <c r="O40" s="2"/>
    </row>
    <row r="41" spans="1:15" ht="13.5" customHeight="1">
      <c r="A41" s="1"/>
      <c r="B41" s="39" t="s">
        <v>0</v>
      </c>
      <c r="C41" s="157">
        <f>IF('業績予想シート'!C22,'業績予想シート'!C22,"")</f>
      </c>
      <c r="D41" s="19">
        <f>IF('業績予想シート'!D22,'業績予想シート'!D22,"")</f>
      </c>
      <c r="E41" s="56" t="str">
        <f>IF('業績予想シート'!E22&lt;&gt;"-",'業績予想シート'!E22,"-")</f>
        <v>-</v>
      </c>
      <c r="F41" s="157">
        <f>IF('業績予想シート'!F22,'業績予想シート'!F22,"")</f>
      </c>
      <c r="G41" s="19">
        <f>IF('業績予想シート'!G22,'業績予想シート'!G22,"")</f>
      </c>
      <c r="H41" s="56" t="str">
        <f>IF('業績予想シート'!H22&lt;&gt;"-",'業績予想シート'!H22,"-")</f>
        <v>-</v>
      </c>
      <c r="I41" s="157">
        <f>IF('業績予想シート'!I22,'業績予想シート'!I22,"")</f>
      </c>
      <c r="J41" s="19">
        <f>IF('業績予想シート'!J22,'業績予想シート'!J22,"")</f>
      </c>
      <c r="K41" s="56" t="str">
        <f>IF('業績予想シート'!K22&lt;&gt;"-",'業績予想シート'!K22,"-")</f>
        <v>-</v>
      </c>
      <c r="L41" s="157">
        <f>IF('業績予想シート'!L22,'業績予想シート'!L22,"")</f>
      </c>
      <c r="M41" s="19">
        <f>IF('業績予想シート'!M22,'業績予想シート'!M22,"")</f>
      </c>
      <c r="N41" s="56" t="str">
        <f>IF('業績予想シート'!N22&lt;&gt;"-",'業績予想シート'!N22,"-")</f>
        <v>-</v>
      </c>
      <c r="O41" s="2"/>
    </row>
    <row r="42" spans="1:15" ht="13.5" customHeight="1">
      <c r="A42" s="1"/>
      <c r="B42" s="39" t="s">
        <v>5</v>
      </c>
      <c r="C42" s="157">
        <f>IF('業績予想シート'!C23,'業績予想シート'!C23,"")</f>
      </c>
      <c r="D42" s="19">
        <f>IF('業績予想シート'!D23,'業績予想シート'!D23,"")</f>
      </c>
      <c r="E42" s="56" t="str">
        <f>IF('業績予想シート'!E23&lt;&gt;"-",'業績予想シート'!E23,"-")</f>
        <v>-</v>
      </c>
      <c r="F42" s="157">
        <f>IF('業績予想シート'!F23,'業績予想シート'!F23,"")</f>
      </c>
      <c r="G42" s="19">
        <f>IF('業績予想シート'!G23,'業績予想シート'!G23,"")</f>
      </c>
      <c r="H42" s="56" t="str">
        <f>IF('業績予想シート'!H23&lt;&gt;"-",'業績予想シート'!H23,"-")</f>
        <v>-</v>
      </c>
      <c r="I42" s="157">
        <f>IF('業績予想シート'!I23,'業績予想シート'!I23,"")</f>
      </c>
      <c r="J42" s="19">
        <f>IF('業績予想シート'!J23,'業績予想シート'!J23,"")</f>
      </c>
      <c r="K42" s="56" t="str">
        <f>IF('業績予想シート'!K23&lt;&gt;"-",'業績予想シート'!K23,"-")</f>
        <v>-</v>
      </c>
      <c r="L42" s="157">
        <f>IF('業績予想シート'!L23,'業績予想シート'!L23,"")</f>
      </c>
      <c r="M42" s="19">
        <f>IF('業績予想シート'!M23,'業績予想シート'!M23,"")</f>
      </c>
      <c r="N42" s="56" t="str">
        <f>IF('業績予想シート'!N23&lt;&gt;"-",'業績予想シート'!N23,"-")</f>
        <v>-</v>
      </c>
      <c r="O42" s="2"/>
    </row>
    <row r="43" spans="1:15" ht="13.5" customHeight="1">
      <c r="A43" s="1"/>
      <c r="B43" s="39" t="s">
        <v>6</v>
      </c>
      <c r="C43" s="157">
        <f>IF('業績予想シート'!C24,'業績予想シート'!C24,"")</f>
      </c>
      <c r="D43" s="19">
        <f>IF('業績予想シート'!D24,'業績予想シート'!D24,"")</f>
      </c>
      <c r="E43" s="56" t="str">
        <f>IF('業績予想シート'!E24&lt;&gt;"-",'業績予想シート'!E24,"-")</f>
        <v>-</v>
      </c>
      <c r="F43" s="157">
        <f>IF('業績予想シート'!F24,'業績予想シート'!F24,"")</f>
      </c>
      <c r="G43" s="19">
        <f>IF('業績予想シート'!G24,'業績予想シート'!G24,"")</f>
      </c>
      <c r="H43" s="56" t="str">
        <f>IF('業績予想シート'!H24&lt;&gt;"-",'業績予想シート'!H24,"-")</f>
        <v>-</v>
      </c>
      <c r="I43" s="157">
        <f>IF('業績予想シート'!I24,'業績予想シート'!I24,"")</f>
      </c>
      <c r="J43" s="19">
        <f>IF('業績予想シート'!J24,'業績予想シート'!J24,"")</f>
      </c>
      <c r="K43" s="56" t="str">
        <f>IF('業績予想シート'!K24&lt;&gt;"-",'業績予想シート'!K24,"-")</f>
        <v>-</v>
      </c>
      <c r="L43" s="157">
        <f>IF('業績予想シート'!L24,'業績予想シート'!L24,"")</f>
      </c>
      <c r="M43" s="19">
        <f>IF('業績予想シート'!M24,'業績予想シート'!M24,"")</f>
      </c>
      <c r="N43" s="56" t="str">
        <f>IF('業績予想シート'!N24&lt;&gt;"-",'業績予想シート'!N24,"-")</f>
        <v>-</v>
      </c>
      <c r="O43" s="2"/>
    </row>
    <row r="44" spans="1:15" ht="4.5" customHeight="1">
      <c r="A44" s="171"/>
      <c r="B44" s="135"/>
      <c r="C44" s="136"/>
      <c r="D44" s="136"/>
      <c r="E44" s="136"/>
      <c r="F44" s="136"/>
      <c r="G44" s="129"/>
      <c r="H44" s="129"/>
      <c r="I44" s="129"/>
      <c r="J44" s="129"/>
      <c r="K44" s="129"/>
      <c r="L44" s="129"/>
      <c r="M44" s="129"/>
      <c r="N44" s="129"/>
      <c r="O44" s="2"/>
    </row>
    <row r="45" spans="1:15" ht="13.5" customHeight="1">
      <c r="A45" s="171"/>
      <c r="B45" s="42" t="s">
        <v>94</v>
      </c>
      <c r="C45" s="173" t="str">
        <f aca="true" t="shared" si="1" ref="C45:N45">C3</f>
        <v>4月</v>
      </c>
      <c r="D45" s="173" t="str">
        <f t="shared" si="1"/>
        <v>5月</v>
      </c>
      <c r="E45" s="173" t="str">
        <f t="shared" si="1"/>
        <v>6月</v>
      </c>
      <c r="F45" s="53" t="str">
        <f t="shared" si="1"/>
        <v>7月</v>
      </c>
      <c r="G45" s="53" t="str">
        <f t="shared" si="1"/>
        <v>8月</v>
      </c>
      <c r="H45" s="53" t="str">
        <f t="shared" si="1"/>
        <v>9月</v>
      </c>
      <c r="I45" s="54" t="str">
        <f t="shared" si="1"/>
        <v>10月</v>
      </c>
      <c r="J45" s="54" t="str">
        <f t="shared" si="1"/>
        <v>11月</v>
      </c>
      <c r="K45" s="54" t="str">
        <f t="shared" si="1"/>
        <v>12月</v>
      </c>
      <c r="L45" s="55" t="str">
        <f t="shared" si="1"/>
        <v>1月</v>
      </c>
      <c r="M45" s="55" t="str">
        <f t="shared" si="1"/>
        <v>2月</v>
      </c>
      <c r="N45" s="55" t="str">
        <f t="shared" si="1"/>
        <v>3月</v>
      </c>
      <c r="O45" s="2"/>
    </row>
    <row r="46" spans="1:15" ht="13.5" customHeight="1">
      <c r="A46" s="1"/>
      <c r="B46" s="42" t="s">
        <v>72</v>
      </c>
      <c r="C46" s="49">
        <f>IF(C41&lt;&gt;"",C41,"")</f>
      </c>
      <c r="D46" s="49">
        <f>IF(C41&lt;&gt;"",C41,"")</f>
      </c>
      <c r="E46" s="49">
        <f>IF(C41&lt;&gt;"",C41,"")</f>
      </c>
      <c r="F46" s="49">
        <f>IF(F41&lt;&gt;"",F41,C41)</f>
      </c>
      <c r="G46" s="49">
        <f>IF(F41&lt;&gt;"",F41,C41)</f>
      </c>
      <c r="H46" s="49">
        <f>IF(F41&lt;&gt;"",F41,C41)</f>
      </c>
      <c r="I46" s="49">
        <f>IF(I41&lt;&gt;"",I41,IF(F41&lt;&gt;"",F41,C41))</f>
      </c>
      <c r="J46" s="49" t="s">
        <v>90</v>
      </c>
      <c r="K46" s="49" t="s">
        <v>90</v>
      </c>
      <c r="L46" s="49" t="s">
        <v>90</v>
      </c>
      <c r="M46" s="49" t="s">
        <v>90</v>
      </c>
      <c r="N46" s="49" t="s">
        <v>90</v>
      </c>
      <c r="O46" s="2"/>
    </row>
    <row r="47" spans="1:15" ht="13.5" customHeight="1">
      <c r="A47" s="1"/>
      <c r="B47" s="42" t="s">
        <v>73</v>
      </c>
      <c r="C47" s="49">
        <f>IF(D41&lt;&gt;"",D41,"")</f>
      </c>
      <c r="D47" s="49">
        <f>IF(D41&lt;&gt;"",D41,"")</f>
      </c>
      <c r="E47" s="49">
        <f>IF(D41&lt;&gt;"",D41,"")</f>
      </c>
      <c r="F47" s="49">
        <f>IF(G41&lt;&gt;"",G41,D41)</f>
      </c>
      <c r="G47" s="49">
        <f>IF(G41&lt;&gt;"",G41,D41)</f>
      </c>
      <c r="H47" s="49">
        <f>IF(G41&lt;&gt;"",G41,D41)</f>
      </c>
      <c r="I47" s="49">
        <f>IF(J41&lt;&gt;"",J41,IF(G41&lt;&gt;"",G41,D41))</f>
      </c>
      <c r="J47" s="49">
        <f>IF(J41&lt;&gt;"",J41,IF(G41&lt;&gt;"",G41,D41))</f>
      </c>
      <c r="K47" s="49">
        <f>IF(J41&lt;&gt;"",J41,IF(G41&lt;&gt;"",G41,D41))</f>
      </c>
      <c r="L47" s="49">
        <f>IF(M41&lt;&gt;"",M41,IF(J41&lt;&gt;"",J41,IF(G41&lt;&gt;"",G41,D41)))</f>
      </c>
      <c r="M47" s="49">
        <f>IF(M41&lt;&gt;"",M41,IF(J41&lt;&gt;"",J41,IF(G41&lt;&gt;"",G41,D41)))</f>
      </c>
      <c r="N47" s="49">
        <f>IF(M41&lt;&gt;"",M41,IF(J41&lt;&gt;"",J41,IF(G41&lt;&gt;"",G41,D41)))</f>
      </c>
      <c r="O47" s="2"/>
    </row>
    <row r="48" spans="1:15" ht="4.5" customHeight="1">
      <c r="A48" s="171"/>
      <c r="B48" s="135"/>
      <c r="C48" s="136"/>
      <c r="D48" s="136"/>
      <c r="E48" s="136"/>
      <c r="F48" s="136"/>
      <c r="G48" s="129"/>
      <c r="H48" s="129"/>
      <c r="I48" s="129"/>
      <c r="J48" s="129"/>
      <c r="K48" s="129"/>
      <c r="L48" s="129"/>
      <c r="M48" s="129"/>
      <c r="N48" s="129"/>
      <c r="O48" s="2"/>
    </row>
    <row r="49" spans="1:15" ht="13.5" customHeight="1">
      <c r="A49" s="1"/>
      <c r="B49" s="42" t="s">
        <v>13</v>
      </c>
      <c r="C49" s="49">
        <f>IF('業績予想シート'!C38,'業績予想シート'!C38,"")</f>
      </c>
      <c r="D49" s="49">
        <f>IF('業績予想シート'!D38,'業績予想シート'!D38,"")</f>
      </c>
      <c r="E49" s="49">
        <f>IF('業績予想シート'!E38,'業績予想シート'!E38,"")</f>
      </c>
      <c r="F49" s="49">
        <f>IF('業績予想シート'!F38,'業績予想シート'!F38,"")</f>
      </c>
      <c r="G49" s="49">
        <f>IF('業績予想シート'!G38,'業績予想シート'!G38,"")</f>
      </c>
      <c r="H49" s="49">
        <f>IF('業績予想シート'!H38,'業績予想シート'!H38,"")</f>
      </c>
      <c r="I49" s="49">
        <f>IF('業績予想シート'!I38,'業績予想シート'!I38,"")</f>
      </c>
      <c r="J49" s="49">
        <f>IF('業績予想シート'!J38,'業績予想シート'!J38,"")</f>
      </c>
      <c r="K49" s="49">
        <f>IF('業績予想シート'!K38,'業績予想シート'!K38,"")</f>
      </c>
      <c r="L49" s="49">
        <f>IF('業績予想シート'!L38,'業績予想シート'!L38,"")</f>
      </c>
      <c r="M49" s="49">
        <f>IF('業績予想シート'!M38,'業績予想シート'!M38,"")</f>
      </c>
      <c r="N49" s="49">
        <f>IF('業績予想シート'!N38,'業績予想シート'!N38,"")</f>
      </c>
      <c r="O49" s="2"/>
    </row>
    <row r="50" spans="1:15" ht="13.5" customHeight="1">
      <c r="A50" s="1"/>
      <c r="B50" s="42" t="s">
        <v>74</v>
      </c>
      <c r="C50" s="56">
        <f aca="true" t="shared" si="2" ref="C50:H50">IF(C49&lt;&gt;"",C49/C46,"")</f>
      </c>
      <c r="D50" s="56">
        <f t="shared" si="2"/>
      </c>
      <c r="E50" s="56">
        <f t="shared" si="2"/>
      </c>
      <c r="F50" s="56">
        <f t="shared" si="2"/>
      </c>
      <c r="G50" s="56">
        <f t="shared" si="2"/>
      </c>
      <c r="H50" s="56">
        <f t="shared" si="2"/>
      </c>
      <c r="I50" s="56" t="s">
        <v>53</v>
      </c>
      <c r="J50" s="56" t="str">
        <f>J46</f>
        <v>-</v>
      </c>
      <c r="K50" s="56" t="str">
        <f>K46</f>
        <v>-</v>
      </c>
      <c r="L50" s="56" t="str">
        <f>L46</f>
        <v>-</v>
      </c>
      <c r="M50" s="56" t="str">
        <f>M46</f>
        <v>-</v>
      </c>
      <c r="N50" s="56" t="str">
        <f>N46</f>
        <v>-</v>
      </c>
      <c r="O50" s="2"/>
    </row>
    <row r="51" spans="1:15" ht="13.5" customHeight="1">
      <c r="A51" s="1"/>
      <c r="B51" s="42" t="s">
        <v>75</v>
      </c>
      <c r="C51" s="56">
        <f aca="true" t="shared" si="3" ref="C51:N51">IF(C49&lt;&gt;"",C49/C47,"")</f>
      </c>
      <c r="D51" s="56">
        <f t="shared" si="3"/>
      </c>
      <c r="E51" s="56">
        <f t="shared" si="3"/>
      </c>
      <c r="F51" s="56">
        <f t="shared" si="3"/>
      </c>
      <c r="G51" s="56">
        <f t="shared" si="3"/>
      </c>
      <c r="H51" s="56">
        <f t="shared" si="3"/>
      </c>
      <c r="I51" s="56">
        <f t="shared" si="3"/>
      </c>
      <c r="J51" s="56">
        <f t="shared" si="3"/>
      </c>
      <c r="K51" s="56">
        <f t="shared" si="3"/>
      </c>
      <c r="L51" s="56">
        <f t="shared" si="3"/>
      </c>
      <c r="M51" s="56">
        <f t="shared" si="3"/>
      </c>
      <c r="N51" s="56">
        <f t="shared" si="3"/>
      </c>
      <c r="O51" s="2"/>
    </row>
    <row r="52" spans="1:15" ht="6.75" customHeight="1">
      <c r="A52" s="1"/>
      <c r="B52" s="135"/>
      <c r="C52" s="136"/>
      <c r="D52" s="136"/>
      <c r="E52" s="136"/>
      <c r="F52" s="136"/>
      <c r="G52" s="129"/>
      <c r="H52" s="129"/>
      <c r="I52" s="129"/>
      <c r="J52" s="129"/>
      <c r="K52" s="129"/>
      <c r="L52" s="129"/>
      <c r="M52" s="129"/>
      <c r="N52" s="129"/>
      <c r="O52" s="2"/>
    </row>
    <row r="53" spans="1:15" ht="13.5" customHeight="1">
      <c r="A53" s="171" t="s">
        <v>107</v>
      </c>
      <c r="B53" s="135"/>
      <c r="C53" s="136"/>
      <c r="D53" s="136"/>
      <c r="E53" s="136"/>
      <c r="F53" s="136"/>
      <c r="G53" s="129"/>
      <c r="H53" s="129"/>
      <c r="I53" s="129"/>
      <c r="J53" s="129"/>
      <c r="K53" s="129"/>
      <c r="L53" s="129"/>
      <c r="M53" s="129"/>
      <c r="N53" s="129"/>
      <c r="O53" s="2"/>
    </row>
    <row r="54" spans="1:15" ht="13.5" customHeight="1">
      <c r="A54" s="1"/>
      <c r="B54" s="135"/>
      <c r="C54" s="136"/>
      <c r="D54" s="136"/>
      <c r="E54" s="136"/>
      <c r="F54" s="136"/>
      <c r="G54" s="129"/>
      <c r="H54" s="129"/>
      <c r="I54" s="129"/>
      <c r="J54" s="129"/>
      <c r="K54" s="129"/>
      <c r="L54" s="129"/>
      <c r="M54" s="129"/>
      <c r="N54" s="129"/>
      <c r="O54" s="2"/>
    </row>
    <row r="55" spans="1:15" ht="13.5" customHeight="1">
      <c r="A55" s="1"/>
      <c r="B55" s="135"/>
      <c r="C55" s="136"/>
      <c r="D55" s="136"/>
      <c r="E55" s="136"/>
      <c r="F55" s="136"/>
      <c r="G55" s="129"/>
      <c r="H55" s="129"/>
      <c r="I55" s="129"/>
      <c r="J55" s="129"/>
      <c r="K55" s="129"/>
      <c r="L55" s="129"/>
      <c r="M55" s="129"/>
      <c r="N55" s="129"/>
      <c r="O55" s="2"/>
    </row>
    <row r="56" spans="1:15" ht="13.5" customHeight="1">
      <c r="A56" s="1"/>
      <c r="B56" s="135"/>
      <c r="C56" s="136"/>
      <c r="D56" s="136"/>
      <c r="E56" s="136"/>
      <c r="F56" s="136"/>
      <c r="G56" s="129"/>
      <c r="H56" s="129"/>
      <c r="I56" s="129"/>
      <c r="J56" s="129"/>
      <c r="K56" s="129"/>
      <c r="L56" s="129"/>
      <c r="M56" s="129"/>
      <c r="N56" s="129"/>
      <c r="O56" s="2"/>
    </row>
    <row r="57" spans="1:15" ht="13.5" customHeight="1">
      <c r="A57" s="1"/>
      <c r="B57" s="135"/>
      <c r="C57" s="136"/>
      <c r="D57" s="136"/>
      <c r="E57" s="136"/>
      <c r="F57" s="136"/>
      <c r="G57" s="129"/>
      <c r="H57" s="129"/>
      <c r="I57" s="129"/>
      <c r="J57" s="129"/>
      <c r="K57" s="129"/>
      <c r="L57" s="129"/>
      <c r="M57" s="129"/>
      <c r="N57" s="129"/>
      <c r="O57" s="2"/>
    </row>
    <row r="58" spans="1:15" ht="13.5" customHeight="1">
      <c r="A58" s="1"/>
      <c r="B58" s="135"/>
      <c r="C58" s="136"/>
      <c r="D58" s="136"/>
      <c r="E58" s="136"/>
      <c r="F58" s="136"/>
      <c r="G58" s="129"/>
      <c r="H58" s="129"/>
      <c r="I58" s="129"/>
      <c r="J58" s="129"/>
      <c r="K58" s="129"/>
      <c r="L58" s="129"/>
      <c r="M58" s="129"/>
      <c r="N58" s="129"/>
      <c r="O58" s="2"/>
    </row>
    <row r="59" spans="1:15" ht="13.5" customHeight="1">
      <c r="A59" s="1"/>
      <c r="B59" s="135"/>
      <c r="C59" s="136"/>
      <c r="D59" s="136"/>
      <c r="E59" s="136"/>
      <c r="F59" s="136"/>
      <c r="G59" s="129"/>
      <c r="H59" s="129"/>
      <c r="I59" s="129"/>
      <c r="J59" s="129"/>
      <c r="K59" s="129"/>
      <c r="L59" s="129"/>
      <c r="M59" s="129"/>
      <c r="N59" s="129"/>
      <c r="O59" s="2"/>
    </row>
    <row r="60" spans="1:15" ht="13.5" customHeight="1">
      <c r="A60" s="1"/>
      <c r="B60" s="135"/>
      <c r="C60" s="136"/>
      <c r="D60" s="136"/>
      <c r="E60" s="136"/>
      <c r="F60" s="136"/>
      <c r="G60" s="129"/>
      <c r="H60" s="129"/>
      <c r="I60" s="129"/>
      <c r="J60" s="129"/>
      <c r="K60" s="129"/>
      <c r="L60" s="129"/>
      <c r="M60" s="129"/>
      <c r="N60" s="129"/>
      <c r="O60" s="2"/>
    </row>
    <row r="61" spans="1:15" ht="13.5" customHeight="1">
      <c r="A61" s="1"/>
      <c r="B61" s="135"/>
      <c r="C61" s="136"/>
      <c r="D61" s="136"/>
      <c r="E61" s="136"/>
      <c r="F61" s="136"/>
      <c r="G61" s="129"/>
      <c r="H61" s="129"/>
      <c r="I61" s="129"/>
      <c r="J61" s="129"/>
      <c r="K61" s="129"/>
      <c r="L61" s="129"/>
      <c r="M61" s="129"/>
      <c r="N61" s="129"/>
      <c r="O61" s="2"/>
    </row>
    <row r="62" spans="1:15" ht="13.5" customHeight="1">
      <c r="A62" s="1"/>
      <c r="B62" s="135"/>
      <c r="C62" s="136"/>
      <c r="D62" s="136"/>
      <c r="E62" s="136"/>
      <c r="F62" s="136"/>
      <c r="G62" s="129"/>
      <c r="H62" s="129"/>
      <c r="I62" s="129"/>
      <c r="J62" s="129"/>
      <c r="K62" s="129"/>
      <c r="L62" s="129"/>
      <c r="M62" s="129"/>
      <c r="N62" s="129"/>
      <c r="O62" s="2"/>
    </row>
    <row r="63" spans="1:15" ht="13.5" customHeight="1">
      <c r="A63" s="1"/>
      <c r="B63" s="135"/>
      <c r="C63" s="136"/>
      <c r="D63" s="136"/>
      <c r="E63" s="136"/>
      <c r="F63" s="136"/>
      <c r="G63" s="129"/>
      <c r="H63" s="129"/>
      <c r="I63" s="129"/>
      <c r="J63" s="129"/>
      <c r="K63" s="129"/>
      <c r="L63" s="129"/>
      <c r="M63" s="129"/>
      <c r="N63" s="129"/>
      <c r="O63" s="2"/>
    </row>
    <row r="64" spans="1:15" ht="13.5" customHeight="1">
      <c r="A64" s="1"/>
      <c r="B64" s="135"/>
      <c r="C64" s="136"/>
      <c r="D64" s="136"/>
      <c r="E64" s="136"/>
      <c r="F64" s="136"/>
      <c r="G64" s="129"/>
      <c r="H64" s="129"/>
      <c r="I64" s="129"/>
      <c r="J64" s="129"/>
      <c r="K64" s="129"/>
      <c r="L64" s="129"/>
      <c r="M64" s="129"/>
      <c r="N64" s="129"/>
      <c r="O64" s="2"/>
    </row>
    <row r="65" spans="1:15" ht="13.5" customHeight="1">
      <c r="A65" s="1"/>
      <c r="B65" s="135"/>
      <c r="C65" s="136"/>
      <c r="D65" s="136"/>
      <c r="E65" s="136"/>
      <c r="F65" s="136"/>
      <c r="G65" s="129"/>
      <c r="H65" s="129"/>
      <c r="I65" s="129"/>
      <c r="J65" s="129"/>
      <c r="K65" s="129"/>
      <c r="L65" s="129"/>
      <c r="M65" s="129"/>
      <c r="N65" s="129"/>
      <c r="O65" s="2"/>
    </row>
    <row r="66" spans="1:15" ht="13.5" customHeight="1">
      <c r="A66" s="1"/>
      <c r="B66" s="135"/>
      <c r="C66" s="136"/>
      <c r="D66" s="136"/>
      <c r="E66" s="136"/>
      <c r="F66" s="136"/>
      <c r="G66" s="129"/>
      <c r="H66" s="129"/>
      <c r="I66" s="129"/>
      <c r="J66" s="129"/>
      <c r="K66" s="129"/>
      <c r="L66" s="129"/>
      <c r="M66" s="129"/>
      <c r="N66" s="129"/>
      <c r="O66" s="2"/>
    </row>
    <row r="67" spans="1:15" ht="13.5" customHeight="1">
      <c r="A67" s="1"/>
      <c r="B67" s="135"/>
      <c r="C67" s="136"/>
      <c r="D67" s="136"/>
      <c r="E67" s="136"/>
      <c r="F67" s="136"/>
      <c r="G67" s="129"/>
      <c r="H67" s="129"/>
      <c r="I67" s="129"/>
      <c r="J67" s="129"/>
      <c r="K67" s="129"/>
      <c r="L67" s="129"/>
      <c r="M67" s="129"/>
      <c r="N67" s="129"/>
      <c r="O67" s="2"/>
    </row>
    <row r="68" spans="1:15" ht="13.5" customHeight="1">
      <c r="A68" s="1"/>
      <c r="B68" s="135"/>
      <c r="C68" s="136"/>
      <c r="D68" s="136"/>
      <c r="E68" s="136"/>
      <c r="F68" s="136"/>
      <c r="G68" s="129"/>
      <c r="H68" s="129"/>
      <c r="I68" s="129"/>
      <c r="J68" s="129"/>
      <c r="K68" s="129"/>
      <c r="L68" s="129"/>
      <c r="M68" s="129"/>
      <c r="N68" s="129"/>
      <c r="O68" s="2"/>
    </row>
    <row r="69" spans="1:15" ht="13.5" customHeight="1">
      <c r="A69" s="1"/>
      <c r="B69" s="135"/>
      <c r="C69" s="136"/>
      <c r="D69" s="136"/>
      <c r="E69" s="136"/>
      <c r="F69" s="136"/>
      <c r="G69" s="129"/>
      <c r="H69" s="129"/>
      <c r="I69" s="129"/>
      <c r="J69" s="129"/>
      <c r="K69" s="129"/>
      <c r="L69" s="129"/>
      <c r="M69" s="129"/>
      <c r="N69" s="129"/>
      <c r="O69" s="2"/>
    </row>
    <row r="70" spans="1:15" ht="13.5" customHeight="1">
      <c r="A70" s="1"/>
      <c r="B70" s="135"/>
      <c r="C70" s="136"/>
      <c r="D70" s="136"/>
      <c r="E70" s="136"/>
      <c r="F70" s="136"/>
      <c r="G70" s="129"/>
      <c r="H70" s="196" t="s">
        <v>114</v>
      </c>
      <c r="I70" s="197"/>
      <c r="J70" s="197"/>
      <c r="K70" s="197"/>
      <c r="L70" s="197"/>
      <c r="M70" s="197"/>
      <c r="N70" s="197"/>
      <c r="O70" s="2"/>
    </row>
  </sheetData>
  <sheetProtection password="DE24" sheet="1" objects="1" scenarios="1"/>
  <mergeCells count="1">
    <mergeCell ref="H70:N70"/>
  </mergeCells>
  <hyperlinks>
    <hyperlink ref="H70" r:id="rId1" display="Copyright (C)2006  はっしゃん http://hatsyan.cocolog-nifty.com/"/>
    <hyperlink ref="H70:N70" r:id="rId2" display="Copyright (C)2006  はっしゃん http://hashang.kabuka.biz/"/>
  </hyperlinks>
  <printOptions/>
  <pageMargins left="0.26" right="0.25" top="0.25" bottom="0.25" header="0.25" footer="0.25"/>
  <pageSetup horizontalDpi="300" verticalDpi="3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00390625" style="0" bestFit="1" customWidth="1"/>
    <col min="3" max="14" width="7.125" style="0" customWidth="1"/>
    <col min="15" max="16" width="2.125" style="0" customWidth="1"/>
    <col min="17" max="17" width="11.125" style="0" customWidth="1"/>
    <col min="18" max="29" width="7.125" style="0" customWidth="1"/>
    <col min="30" max="30" width="2.125" style="0" customWidth="1"/>
  </cols>
  <sheetData>
    <row r="1" spans="1:15" ht="13.5" customHeight="1">
      <c r="A1" s="1"/>
      <c r="B1" s="135"/>
      <c r="C1" s="136"/>
      <c r="D1" s="136"/>
      <c r="E1" s="136"/>
      <c r="F1" s="136"/>
      <c r="G1" s="129"/>
      <c r="H1" s="129"/>
      <c r="I1" s="129"/>
      <c r="J1" s="129"/>
      <c r="K1" s="129"/>
      <c r="L1" s="129"/>
      <c r="M1" s="129"/>
      <c r="N1" s="182" t="str">
        <f>"【はっしゃん式】四半期分析シート ("&amp;RIGHT('業績予想シート'!N1,LEN('業績予想シート'!N1)-17)</f>
        <v>【はっしゃん式】四半期分析シート (0000 会社名)</v>
      </c>
      <c r="O1" s="2"/>
    </row>
    <row r="2" spans="1:15" ht="13.5" customHeight="1">
      <c r="A2" s="171" t="s">
        <v>76</v>
      </c>
      <c r="B2" s="135"/>
      <c r="C2" s="136"/>
      <c r="D2" s="136"/>
      <c r="E2" s="136"/>
      <c r="F2" s="136"/>
      <c r="G2" s="129"/>
      <c r="H2" s="129"/>
      <c r="I2" s="129"/>
      <c r="J2" s="129"/>
      <c r="K2" s="129"/>
      <c r="L2" s="129"/>
      <c r="M2" s="129"/>
      <c r="N2" s="129"/>
      <c r="O2" s="2"/>
    </row>
    <row r="3" spans="1:15" ht="13.5" customHeight="1">
      <c r="A3" s="1"/>
      <c r="B3" s="4" t="s">
        <v>39</v>
      </c>
      <c r="C3" s="31" t="s">
        <v>30</v>
      </c>
      <c r="D3" s="32"/>
      <c r="E3" s="74" t="s">
        <v>29</v>
      </c>
      <c r="F3" s="33" t="s">
        <v>31</v>
      </c>
      <c r="G3" s="34"/>
      <c r="H3" s="77" t="s">
        <v>29</v>
      </c>
      <c r="I3" s="35" t="s">
        <v>32</v>
      </c>
      <c r="J3" s="36"/>
      <c r="K3" s="76" t="s">
        <v>29</v>
      </c>
      <c r="L3" s="37" t="s">
        <v>33</v>
      </c>
      <c r="M3" s="38"/>
      <c r="N3" s="75" t="s">
        <v>29</v>
      </c>
      <c r="O3" s="2"/>
    </row>
    <row r="4" spans="1:15" ht="13.5" customHeight="1">
      <c r="A4" s="1"/>
      <c r="B4" s="39" t="s">
        <v>0</v>
      </c>
      <c r="C4" s="103"/>
      <c r="D4" s="86">
        <f>'業績予想シート'!S62</f>
        <v>0</v>
      </c>
      <c r="E4" s="148" t="str">
        <f>'業績予想シート'!E62</f>
        <v>百万</v>
      </c>
      <c r="F4" s="103"/>
      <c r="G4" s="86">
        <f>'業績予想シート'!V62</f>
        <v>0</v>
      </c>
      <c r="H4" s="148" t="str">
        <f>'業績予想シート'!H62</f>
        <v>百万</v>
      </c>
      <c r="I4" s="103"/>
      <c r="J4" s="86">
        <f>'業績予想シート'!Y62</f>
        <v>0</v>
      </c>
      <c r="K4" s="148" t="str">
        <f>'業績予想シート'!K62</f>
        <v>百万</v>
      </c>
      <c r="L4" s="103"/>
      <c r="M4" s="86">
        <f>'業績予想シート'!AB62</f>
        <v>0</v>
      </c>
      <c r="N4" s="148" t="str">
        <f>'業績予想シート'!N62</f>
        <v>百万</v>
      </c>
      <c r="O4" s="2"/>
    </row>
    <row r="5" spans="1:15" ht="13.5" customHeight="1">
      <c r="A5" s="1"/>
      <c r="B5" s="39" t="s">
        <v>1</v>
      </c>
      <c r="C5" s="103"/>
      <c r="D5" s="86">
        <f>'業績予想シート'!S63</f>
        <v>0</v>
      </c>
      <c r="E5" s="91" t="str">
        <f aca="true" t="shared" si="0" ref="E5:E10">IF(D$4,D5/D$4,"-")</f>
        <v>-</v>
      </c>
      <c r="F5" s="103"/>
      <c r="G5" s="86">
        <f>'業績予想シート'!V63</f>
        <v>0</v>
      </c>
      <c r="H5" s="91" t="str">
        <f aca="true" t="shared" si="1" ref="H5:H10">IF(G$4,G5/G$4,"-")</f>
        <v>-</v>
      </c>
      <c r="I5" s="103"/>
      <c r="J5" s="86">
        <f>'業績予想シート'!Y63</f>
        <v>0</v>
      </c>
      <c r="K5" s="91" t="str">
        <f aca="true" t="shared" si="2" ref="K5:K10">IF(J$4,J5/J$4,"-")</f>
        <v>-</v>
      </c>
      <c r="L5" s="103"/>
      <c r="M5" s="86">
        <f>'業績予想シート'!AB63</f>
        <v>0</v>
      </c>
      <c r="N5" s="91" t="str">
        <f aca="true" t="shared" si="3" ref="N5:N10">IF(M$4,M5/M$4,"-")</f>
        <v>-</v>
      </c>
      <c r="O5" s="2"/>
    </row>
    <row r="6" spans="1:15" ht="13.5" customHeight="1">
      <c r="A6" s="1"/>
      <c r="B6" s="39" t="s">
        <v>2</v>
      </c>
      <c r="C6" s="104"/>
      <c r="D6" s="86">
        <f>'業績予想シート'!S64</f>
        <v>0</v>
      </c>
      <c r="E6" s="91" t="str">
        <f t="shared" si="0"/>
        <v>-</v>
      </c>
      <c r="F6" s="104"/>
      <c r="G6" s="86">
        <f>'業績予想シート'!V64</f>
        <v>0</v>
      </c>
      <c r="H6" s="91" t="str">
        <f t="shared" si="1"/>
        <v>-</v>
      </c>
      <c r="I6" s="104"/>
      <c r="J6" s="86">
        <f>'業績予想シート'!Y64</f>
        <v>0</v>
      </c>
      <c r="K6" s="91" t="str">
        <f t="shared" si="2"/>
        <v>-</v>
      </c>
      <c r="L6" s="104"/>
      <c r="M6" s="86">
        <f>'業績予想シート'!AB64</f>
        <v>0</v>
      </c>
      <c r="N6" s="91" t="str">
        <f t="shared" si="3"/>
        <v>-</v>
      </c>
      <c r="O6" s="2"/>
    </row>
    <row r="7" spans="1:15" ht="13.5" customHeight="1">
      <c r="A7" s="1"/>
      <c r="B7" s="39" t="s">
        <v>3</v>
      </c>
      <c r="C7" s="105"/>
      <c r="D7" s="86">
        <f>'業績予想シート'!S65</f>
        <v>0</v>
      </c>
      <c r="E7" s="91" t="str">
        <f t="shared" si="0"/>
        <v>-</v>
      </c>
      <c r="F7" s="105"/>
      <c r="G7" s="86">
        <f>'業績予想シート'!V65</f>
        <v>0</v>
      </c>
      <c r="H7" s="91" t="str">
        <f t="shared" si="1"/>
        <v>-</v>
      </c>
      <c r="I7" s="105"/>
      <c r="J7" s="86">
        <f>'業績予想シート'!Y65</f>
        <v>0</v>
      </c>
      <c r="K7" s="91" t="str">
        <f t="shared" si="2"/>
        <v>-</v>
      </c>
      <c r="L7" s="105"/>
      <c r="M7" s="86">
        <f>'業績予想シート'!AB65</f>
        <v>0</v>
      </c>
      <c r="N7" s="91" t="str">
        <f t="shared" si="3"/>
        <v>-</v>
      </c>
      <c r="O7" s="2"/>
    </row>
    <row r="8" spans="1:15" ht="13.5" customHeight="1">
      <c r="A8" s="1"/>
      <c r="B8" s="39" t="s">
        <v>4</v>
      </c>
      <c r="C8" s="104"/>
      <c r="D8" s="86">
        <f>'業績予想シート'!S66</f>
        <v>0</v>
      </c>
      <c r="E8" s="91" t="str">
        <f t="shared" si="0"/>
        <v>-</v>
      </c>
      <c r="F8" s="104"/>
      <c r="G8" s="86">
        <f>'業績予想シート'!V66</f>
        <v>0</v>
      </c>
      <c r="H8" s="91" t="str">
        <f t="shared" si="1"/>
        <v>-</v>
      </c>
      <c r="I8" s="104"/>
      <c r="J8" s="86">
        <f>'業績予想シート'!Y66</f>
        <v>0</v>
      </c>
      <c r="K8" s="91" t="str">
        <f t="shared" si="2"/>
        <v>-</v>
      </c>
      <c r="L8" s="104"/>
      <c r="M8" s="86">
        <f>'業績予想シート'!AB66</f>
        <v>0</v>
      </c>
      <c r="N8" s="91" t="str">
        <f t="shared" si="3"/>
        <v>-</v>
      </c>
      <c r="O8" s="2"/>
    </row>
    <row r="9" spans="1:15" ht="13.5" customHeight="1">
      <c r="A9" s="1"/>
      <c r="B9" s="39" t="s">
        <v>5</v>
      </c>
      <c r="C9" s="106"/>
      <c r="D9" s="86">
        <f>'業績予想シート'!S67</f>
        <v>0</v>
      </c>
      <c r="E9" s="91" t="str">
        <f t="shared" si="0"/>
        <v>-</v>
      </c>
      <c r="F9" s="106"/>
      <c r="G9" s="86">
        <f>'業績予想シート'!V67</f>
        <v>0</v>
      </c>
      <c r="H9" s="91" t="str">
        <f t="shared" si="1"/>
        <v>-</v>
      </c>
      <c r="I9" s="106"/>
      <c r="J9" s="86">
        <f>'業績予想シート'!Y67</f>
        <v>0</v>
      </c>
      <c r="K9" s="91" t="str">
        <f t="shared" si="2"/>
        <v>-</v>
      </c>
      <c r="L9" s="106"/>
      <c r="M9" s="86">
        <f>'業績予想シート'!AB67</f>
        <v>0</v>
      </c>
      <c r="N9" s="91" t="str">
        <f t="shared" si="3"/>
        <v>-</v>
      </c>
      <c r="O9" s="2"/>
    </row>
    <row r="10" spans="1:15" ht="13.5" customHeight="1">
      <c r="A10" s="1"/>
      <c r="B10" s="39" t="s">
        <v>6</v>
      </c>
      <c r="C10" s="104"/>
      <c r="D10" s="86">
        <f>'業績予想シート'!S68</f>
        <v>0</v>
      </c>
      <c r="E10" s="91" t="str">
        <f t="shared" si="0"/>
        <v>-</v>
      </c>
      <c r="F10" s="104"/>
      <c r="G10" s="86">
        <f>'業績予想シート'!V68</f>
        <v>0</v>
      </c>
      <c r="H10" s="91" t="str">
        <f t="shared" si="1"/>
        <v>-</v>
      </c>
      <c r="I10" s="104"/>
      <c r="J10" s="86">
        <f>'業績予想シート'!Y68</f>
        <v>0</v>
      </c>
      <c r="K10" s="91" t="str">
        <f t="shared" si="2"/>
        <v>-</v>
      </c>
      <c r="L10" s="104"/>
      <c r="M10" s="86">
        <f>'業績予想シート'!AB68</f>
        <v>0</v>
      </c>
      <c r="N10" s="91" t="str">
        <f t="shared" si="3"/>
        <v>-</v>
      </c>
      <c r="O10" s="2"/>
    </row>
    <row r="11" spans="1:15" ht="4.5" customHeight="1">
      <c r="A11" s="1"/>
      <c r="B11" s="135"/>
      <c r="C11" s="136"/>
      <c r="D11" s="136"/>
      <c r="E11" s="136"/>
      <c r="F11" s="136"/>
      <c r="G11" s="129"/>
      <c r="H11" s="136"/>
      <c r="I11" s="129"/>
      <c r="J11" s="129"/>
      <c r="K11" s="136"/>
      <c r="L11" s="129"/>
      <c r="M11" s="129"/>
      <c r="N11" s="136"/>
      <c r="O11" s="2"/>
    </row>
    <row r="12" spans="1:15" ht="13.5" customHeight="1">
      <c r="A12" s="1"/>
      <c r="B12" s="39" t="s">
        <v>19</v>
      </c>
      <c r="C12" s="94"/>
      <c r="D12" s="86">
        <f>'業績予想シート'!S70</f>
        <v>0</v>
      </c>
      <c r="E12" s="90"/>
      <c r="F12" s="94"/>
      <c r="G12" s="86">
        <f>'業績予想シート'!V70</f>
        <v>0</v>
      </c>
      <c r="H12" s="90"/>
      <c r="I12" s="94"/>
      <c r="J12" s="86">
        <f>'業績予想シート'!Y70</f>
        <v>0</v>
      </c>
      <c r="K12" s="90"/>
      <c r="L12" s="94"/>
      <c r="M12" s="86">
        <f>'業績予想シート'!AB70</f>
        <v>0</v>
      </c>
      <c r="N12" s="90"/>
      <c r="O12" s="2"/>
    </row>
    <row r="13" spans="1:15" ht="13.5" customHeight="1">
      <c r="A13" s="1"/>
      <c r="B13" s="39" t="s">
        <v>20</v>
      </c>
      <c r="C13" s="187">
        <f>'業績予想シート'!R71</f>
        <v>0</v>
      </c>
      <c r="D13" s="188"/>
      <c r="E13" s="90"/>
      <c r="F13" s="187">
        <f>'業績予想シート'!U71</f>
        <v>0</v>
      </c>
      <c r="G13" s="188"/>
      <c r="H13" s="90"/>
      <c r="I13" s="187">
        <f>'業績予想シート'!X71</f>
        <v>0</v>
      </c>
      <c r="J13" s="188"/>
      <c r="K13" s="90"/>
      <c r="L13" s="187">
        <f>'業績予想シート'!AA71</f>
        <v>0</v>
      </c>
      <c r="M13" s="188"/>
      <c r="N13" s="90"/>
      <c r="O13" s="2"/>
    </row>
    <row r="14" spans="1:15" ht="13.5" customHeight="1">
      <c r="A14" s="1"/>
      <c r="B14" s="39" t="s">
        <v>21</v>
      </c>
      <c r="C14" s="187">
        <f>'業績予想シート'!R72</f>
        <v>0</v>
      </c>
      <c r="D14" s="188"/>
      <c r="E14" s="91" t="str">
        <f>E7</f>
        <v>-</v>
      </c>
      <c r="F14" s="187">
        <f>'業績予想シート'!U72</f>
        <v>0</v>
      </c>
      <c r="G14" s="188"/>
      <c r="H14" s="91" t="str">
        <f>H7</f>
        <v>-</v>
      </c>
      <c r="I14" s="187">
        <f>'業績予想シート'!X72</f>
        <v>0</v>
      </c>
      <c r="J14" s="188"/>
      <c r="K14" s="91" t="str">
        <f>K7</f>
        <v>-</v>
      </c>
      <c r="L14" s="187">
        <f>'業績予想シート'!AA72</f>
        <v>0</v>
      </c>
      <c r="M14" s="188"/>
      <c r="N14" s="91" t="str">
        <f>N7</f>
        <v>-</v>
      </c>
      <c r="O14" s="2"/>
    </row>
    <row r="15" spans="1:15" ht="4.5" customHeight="1">
      <c r="A15" s="1"/>
      <c r="B15" s="135"/>
      <c r="C15" s="136"/>
      <c r="D15" s="136"/>
      <c r="E15" s="136"/>
      <c r="F15" s="136"/>
      <c r="G15" s="129"/>
      <c r="H15" s="129"/>
      <c r="I15" s="129"/>
      <c r="J15" s="129"/>
      <c r="K15" s="129"/>
      <c r="L15" s="129"/>
      <c r="M15" s="129"/>
      <c r="N15" s="129"/>
      <c r="O15" s="2"/>
    </row>
    <row r="16" spans="1:15" ht="13.5" customHeight="1">
      <c r="A16" s="1"/>
      <c r="B16" s="4" t="s">
        <v>40</v>
      </c>
      <c r="C16" s="31" t="s">
        <v>30</v>
      </c>
      <c r="D16" s="32"/>
      <c r="E16" s="74" t="s">
        <v>29</v>
      </c>
      <c r="F16" s="33" t="s">
        <v>31</v>
      </c>
      <c r="G16" s="34"/>
      <c r="H16" s="77" t="s">
        <v>29</v>
      </c>
      <c r="I16" s="35" t="s">
        <v>32</v>
      </c>
      <c r="J16" s="36"/>
      <c r="K16" s="76" t="s">
        <v>29</v>
      </c>
      <c r="L16" s="37" t="s">
        <v>33</v>
      </c>
      <c r="M16" s="38"/>
      <c r="N16" s="75" t="s">
        <v>29</v>
      </c>
      <c r="O16" s="2"/>
    </row>
    <row r="17" spans="1:15" ht="13.5" customHeight="1">
      <c r="A17" s="1"/>
      <c r="B17" s="39" t="s">
        <v>0</v>
      </c>
      <c r="C17" s="71"/>
      <c r="D17" s="13">
        <f>'業績予想シート'!D62</f>
        <v>0</v>
      </c>
      <c r="E17" s="133" t="str">
        <f>'業績予想シート'!E62</f>
        <v>百万</v>
      </c>
      <c r="F17" s="71"/>
      <c r="G17" s="13">
        <f>'業績予想シート'!G62</f>
        <v>0</v>
      </c>
      <c r="H17" s="133" t="str">
        <f>'業績予想シート'!H62</f>
        <v>百万</v>
      </c>
      <c r="I17" s="71"/>
      <c r="J17" s="13">
        <f>'業績予想シート'!J62</f>
        <v>0</v>
      </c>
      <c r="K17" s="133" t="str">
        <f>'業績予想シート'!K62</f>
        <v>百万</v>
      </c>
      <c r="L17" s="71"/>
      <c r="M17" s="13">
        <f>'業績予想シート'!M62</f>
        <v>0</v>
      </c>
      <c r="N17" s="133" t="str">
        <f>'業績予想シート'!N62</f>
        <v>百万</v>
      </c>
      <c r="O17" s="2"/>
    </row>
    <row r="18" spans="1:15" ht="13.5" customHeight="1">
      <c r="A18" s="1"/>
      <c r="B18" s="39" t="s">
        <v>1</v>
      </c>
      <c r="C18" s="71"/>
      <c r="D18" s="13">
        <f>'業績予想シート'!D63</f>
        <v>0</v>
      </c>
      <c r="E18" s="56" t="str">
        <f aca="true" t="shared" si="4" ref="E18:E23">IF(D$17,D18/D$17,"-")</f>
        <v>-</v>
      </c>
      <c r="F18" s="71"/>
      <c r="G18" s="13">
        <f>'業績予想シート'!G63</f>
        <v>0</v>
      </c>
      <c r="H18" s="56" t="str">
        <f aca="true" t="shared" si="5" ref="H18:H23">IF(G$17,G18/G$17,"-")</f>
        <v>-</v>
      </c>
      <c r="I18" s="71"/>
      <c r="J18" s="13">
        <f>'業績予想シート'!J63</f>
        <v>0</v>
      </c>
      <c r="K18" s="56" t="str">
        <f aca="true" t="shared" si="6" ref="K18:K23">IF(J$17,J18/J$17,"-")</f>
        <v>-</v>
      </c>
      <c r="L18" s="71"/>
      <c r="M18" s="13">
        <f>'業績予想シート'!M63</f>
        <v>0</v>
      </c>
      <c r="N18" s="56" t="str">
        <f aca="true" t="shared" si="7" ref="N18:N23">IF(M$17,M18/M$17,"-")</f>
        <v>-</v>
      </c>
      <c r="O18" s="2"/>
    </row>
    <row r="19" spans="1:15" ht="13.5" customHeight="1">
      <c r="A19" s="1"/>
      <c r="B19" s="39" t="s">
        <v>2</v>
      </c>
      <c r="C19" s="71"/>
      <c r="D19" s="13">
        <f>'業績予想シート'!D64</f>
        <v>0</v>
      </c>
      <c r="E19" s="56" t="str">
        <f t="shared" si="4"/>
        <v>-</v>
      </c>
      <c r="F19" s="71"/>
      <c r="G19" s="13">
        <f>'業績予想シート'!G64</f>
        <v>0</v>
      </c>
      <c r="H19" s="56" t="str">
        <f t="shared" si="5"/>
        <v>-</v>
      </c>
      <c r="I19" s="71"/>
      <c r="J19" s="13">
        <f>'業績予想シート'!J64</f>
        <v>0</v>
      </c>
      <c r="K19" s="56" t="str">
        <f t="shared" si="6"/>
        <v>-</v>
      </c>
      <c r="L19" s="71"/>
      <c r="M19" s="13">
        <f>'業績予想シート'!M64</f>
        <v>0</v>
      </c>
      <c r="N19" s="56" t="str">
        <f t="shared" si="7"/>
        <v>-</v>
      </c>
      <c r="O19" s="2"/>
    </row>
    <row r="20" spans="1:15" ht="13.5" customHeight="1">
      <c r="A20" s="1"/>
      <c r="B20" s="39" t="s">
        <v>3</v>
      </c>
      <c r="C20" s="71"/>
      <c r="D20" s="13">
        <f>'業績予想シート'!D65</f>
        <v>0</v>
      </c>
      <c r="E20" s="56" t="str">
        <f t="shared" si="4"/>
        <v>-</v>
      </c>
      <c r="F20" s="71"/>
      <c r="G20" s="13">
        <f>'業績予想シート'!G65</f>
        <v>0</v>
      </c>
      <c r="H20" s="56" t="str">
        <f t="shared" si="5"/>
        <v>-</v>
      </c>
      <c r="I20" s="71"/>
      <c r="J20" s="13">
        <f>'業績予想シート'!J65</f>
        <v>0</v>
      </c>
      <c r="K20" s="56" t="str">
        <f t="shared" si="6"/>
        <v>-</v>
      </c>
      <c r="L20" s="71"/>
      <c r="M20" s="13">
        <f>'業績予想シート'!M65</f>
        <v>0</v>
      </c>
      <c r="N20" s="56" t="str">
        <f t="shared" si="7"/>
        <v>-</v>
      </c>
      <c r="O20" s="2"/>
    </row>
    <row r="21" spans="1:15" ht="13.5" customHeight="1">
      <c r="A21" s="1"/>
      <c r="B21" s="39" t="s">
        <v>4</v>
      </c>
      <c r="C21" s="71"/>
      <c r="D21" s="13">
        <f>'業績予想シート'!D66</f>
        <v>0</v>
      </c>
      <c r="E21" s="56" t="str">
        <f t="shared" si="4"/>
        <v>-</v>
      </c>
      <c r="F21" s="71"/>
      <c r="G21" s="13">
        <f>'業績予想シート'!G66</f>
        <v>0</v>
      </c>
      <c r="H21" s="56" t="str">
        <f t="shared" si="5"/>
        <v>-</v>
      </c>
      <c r="I21" s="71"/>
      <c r="J21" s="13">
        <f>'業績予想シート'!J66</f>
        <v>0</v>
      </c>
      <c r="K21" s="56" t="str">
        <f t="shared" si="6"/>
        <v>-</v>
      </c>
      <c r="L21" s="71"/>
      <c r="M21" s="13">
        <f>'業績予想シート'!M66</f>
        <v>0</v>
      </c>
      <c r="N21" s="56" t="str">
        <f t="shared" si="7"/>
        <v>-</v>
      </c>
      <c r="O21" s="2"/>
    </row>
    <row r="22" spans="1:15" ht="13.5" customHeight="1">
      <c r="A22" s="1"/>
      <c r="B22" s="39" t="s">
        <v>5</v>
      </c>
      <c r="C22" s="71"/>
      <c r="D22" s="13">
        <f>'業績予想シート'!D67</f>
        <v>0</v>
      </c>
      <c r="E22" s="56" t="str">
        <f t="shared" si="4"/>
        <v>-</v>
      </c>
      <c r="F22" s="71"/>
      <c r="G22" s="13">
        <f>'業績予想シート'!G67</f>
        <v>0</v>
      </c>
      <c r="H22" s="56" t="str">
        <f t="shared" si="5"/>
        <v>-</v>
      </c>
      <c r="I22" s="71"/>
      <c r="J22" s="13">
        <f>'業績予想シート'!J67</f>
        <v>0</v>
      </c>
      <c r="K22" s="56" t="str">
        <f t="shared" si="6"/>
        <v>-</v>
      </c>
      <c r="L22" s="71"/>
      <c r="M22" s="13">
        <f>'業績予想シート'!M67</f>
        <v>0</v>
      </c>
      <c r="N22" s="56" t="str">
        <f t="shared" si="7"/>
        <v>-</v>
      </c>
      <c r="O22" s="2"/>
    </row>
    <row r="23" spans="1:15" ht="13.5" customHeight="1">
      <c r="A23" s="1"/>
      <c r="B23" s="39" t="s">
        <v>6</v>
      </c>
      <c r="C23" s="71"/>
      <c r="D23" s="13">
        <f>'業績予想シート'!D68</f>
        <v>0</v>
      </c>
      <c r="E23" s="56" t="str">
        <f t="shared" si="4"/>
        <v>-</v>
      </c>
      <c r="F23" s="71"/>
      <c r="G23" s="13">
        <f>'業績予想シート'!G68</f>
        <v>0</v>
      </c>
      <c r="H23" s="56" t="str">
        <f t="shared" si="5"/>
        <v>-</v>
      </c>
      <c r="I23" s="71"/>
      <c r="J23" s="13">
        <f>'業績予想シート'!J68</f>
        <v>0</v>
      </c>
      <c r="K23" s="56" t="str">
        <f t="shared" si="6"/>
        <v>-</v>
      </c>
      <c r="L23" s="71"/>
      <c r="M23" s="13">
        <f>'業績予想シート'!M68</f>
        <v>0</v>
      </c>
      <c r="N23" s="56" t="str">
        <f t="shared" si="7"/>
        <v>-</v>
      </c>
      <c r="O23" s="2"/>
    </row>
    <row r="24" spans="1:15" ht="4.5" customHeight="1">
      <c r="A24" s="1"/>
      <c r="B24" s="2"/>
      <c r="C24" s="50"/>
      <c r="D24" s="50"/>
      <c r="E24" s="50"/>
      <c r="F24" s="50"/>
      <c r="G24" s="50"/>
      <c r="H24" s="50"/>
      <c r="I24" s="24"/>
      <c r="J24" s="50"/>
      <c r="K24" s="50"/>
      <c r="L24" s="24"/>
      <c r="M24" s="50"/>
      <c r="N24" s="50"/>
      <c r="O24" s="2"/>
    </row>
    <row r="25" spans="1:15" ht="13.5" customHeight="1">
      <c r="A25" s="1"/>
      <c r="B25" s="39" t="s">
        <v>19</v>
      </c>
      <c r="C25" s="12"/>
      <c r="D25" s="13">
        <f>'業績予想シート'!D70</f>
        <v>0</v>
      </c>
      <c r="E25" s="15"/>
      <c r="F25" s="12"/>
      <c r="G25" s="13">
        <f>'業績予想シート'!G70</f>
        <v>0</v>
      </c>
      <c r="H25" s="15"/>
      <c r="I25" s="12"/>
      <c r="J25" s="13">
        <f>'業績予想シート'!J70</f>
        <v>0</v>
      </c>
      <c r="K25" s="15"/>
      <c r="L25" s="12"/>
      <c r="M25" s="13">
        <f>'業績予想シート'!M70</f>
        <v>0</v>
      </c>
      <c r="N25" s="28"/>
      <c r="O25" s="2"/>
    </row>
    <row r="26" spans="1:15" ht="13.5" customHeight="1">
      <c r="A26" s="1"/>
      <c r="B26" s="39" t="s">
        <v>20</v>
      </c>
      <c r="C26" s="189">
        <f>'業績予想シート'!C71</f>
        <v>0</v>
      </c>
      <c r="D26" s="188"/>
      <c r="E26" s="15"/>
      <c r="F26" s="189">
        <f>'業績予想シート'!F71</f>
        <v>0</v>
      </c>
      <c r="G26" s="188"/>
      <c r="H26" s="15"/>
      <c r="I26" s="189">
        <f>'業績予想シート'!I71</f>
        <v>0</v>
      </c>
      <c r="J26" s="188"/>
      <c r="K26" s="15"/>
      <c r="L26" s="189">
        <f>'業績予想シート'!L71</f>
        <v>0</v>
      </c>
      <c r="M26" s="188"/>
      <c r="N26" s="28"/>
      <c r="O26" s="2"/>
    </row>
    <row r="27" spans="1:15" ht="13.5" customHeight="1">
      <c r="A27" s="1"/>
      <c r="B27" s="39" t="s">
        <v>21</v>
      </c>
      <c r="C27" s="189">
        <f>'業績予想シート'!C72</f>
        <v>0</v>
      </c>
      <c r="D27" s="188"/>
      <c r="E27" s="56" t="str">
        <f>E20</f>
        <v>-</v>
      </c>
      <c r="F27" s="189">
        <f>'業績予想シート'!F72</f>
        <v>0</v>
      </c>
      <c r="G27" s="188"/>
      <c r="H27" s="56" t="str">
        <f>H20</f>
        <v>-</v>
      </c>
      <c r="I27" s="189">
        <f>'業績予想シート'!I72</f>
        <v>0</v>
      </c>
      <c r="J27" s="188"/>
      <c r="K27" s="56" t="str">
        <f>K20</f>
        <v>-</v>
      </c>
      <c r="L27" s="189">
        <f>'業績予想シート'!L72</f>
        <v>0</v>
      </c>
      <c r="M27" s="188"/>
      <c r="N27" s="56" t="str">
        <f>N20</f>
        <v>-</v>
      </c>
      <c r="O27" s="2"/>
    </row>
    <row r="28" spans="1:15" ht="6.75" customHeight="1">
      <c r="A28" s="1"/>
      <c r="B28" s="135"/>
      <c r="C28" s="136"/>
      <c r="D28" s="136"/>
      <c r="E28" s="136"/>
      <c r="F28" s="136"/>
      <c r="G28" s="129"/>
      <c r="H28" s="129"/>
      <c r="I28" s="129"/>
      <c r="J28" s="129"/>
      <c r="K28" s="129"/>
      <c r="L28" s="129"/>
      <c r="M28" s="129"/>
      <c r="N28" s="129"/>
      <c r="O28" s="2"/>
    </row>
    <row r="29" spans="1:15" ht="13.5">
      <c r="A29" s="2" t="s">
        <v>44</v>
      </c>
      <c r="B29" s="2"/>
      <c r="C29" s="2"/>
      <c r="D29" s="2"/>
      <c r="E29" s="2"/>
      <c r="F29" s="2"/>
      <c r="G29" s="2"/>
      <c r="H29" s="30"/>
      <c r="I29" s="30"/>
      <c r="J29" s="2"/>
      <c r="K29" s="30"/>
      <c r="L29" s="30"/>
      <c r="M29" s="2"/>
      <c r="N29" s="2"/>
      <c r="O29" s="2"/>
    </row>
    <row r="30" spans="1:15" ht="13.5">
      <c r="A30" s="2"/>
      <c r="C30" s="120" t="s">
        <v>18</v>
      </c>
      <c r="D30" s="122"/>
      <c r="E30" s="121"/>
      <c r="F30" s="120" t="s">
        <v>43</v>
      </c>
      <c r="G30" s="122"/>
      <c r="H30" s="121"/>
      <c r="I30" s="2"/>
      <c r="J30" s="120" t="s">
        <v>77</v>
      </c>
      <c r="K30" s="122"/>
      <c r="L30" s="124"/>
      <c r="M30" s="122"/>
      <c r="N30" s="174" t="s">
        <v>78</v>
      </c>
      <c r="O30" s="2"/>
    </row>
    <row r="31" spans="1:15" ht="13.5">
      <c r="A31" s="2"/>
      <c r="B31" s="120" t="s">
        <v>18</v>
      </c>
      <c r="C31" s="134" t="s">
        <v>39</v>
      </c>
      <c r="D31" s="78" t="s">
        <v>40</v>
      </c>
      <c r="E31" s="134" t="s">
        <v>27</v>
      </c>
      <c r="F31" s="78" t="s">
        <v>39</v>
      </c>
      <c r="G31" s="78" t="s">
        <v>40</v>
      </c>
      <c r="H31" s="134" t="s">
        <v>27</v>
      </c>
      <c r="I31" s="120"/>
      <c r="J31" s="193" t="s">
        <v>39</v>
      </c>
      <c r="K31" s="191"/>
      <c r="L31" s="193" t="s">
        <v>40</v>
      </c>
      <c r="M31" s="191"/>
      <c r="N31" s="134" t="s">
        <v>45</v>
      </c>
      <c r="O31" s="2"/>
    </row>
    <row r="32" spans="1:15" ht="13.5">
      <c r="A32" s="2"/>
      <c r="B32" s="116" t="s">
        <v>30</v>
      </c>
      <c r="C32" s="108">
        <f>D4</f>
        <v>0</v>
      </c>
      <c r="D32" s="49">
        <f>D17</f>
        <v>0</v>
      </c>
      <c r="E32" s="56" t="str">
        <f>IF(C32,D32/C32,"-")</f>
        <v>-</v>
      </c>
      <c r="F32" s="91" t="str">
        <f>IF(C32,C32/SUM(C$32:C$35),"-")</f>
        <v>-</v>
      </c>
      <c r="G32" s="56" t="str">
        <f>IF(D$35,D32/SUM(D$32:D$35),"-")</f>
        <v>-</v>
      </c>
      <c r="H32" s="56" t="str">
        <f>IF(G32&lt;&gt;"-",IF(F32&lt;&gt;"-",G32-F32,"-"),"-")</f>
        <v>-</v>
      </c>
      <c r="I32" s="116" t="s">
        <v>30</v>
      </c>
      <c r="J32" s="190">
        <f>C13</f>
        <v>0</v>
      </c>
      <c r="K32" s="188"/>
      <c r="L32" s="192">
        <f>C26</f>
        <v>0</v>
      </c>
      <c r="M32" s="188"/>
      <c r="N32" s="56" t="str">
        <f>IF(J32,L32/J32,"-")</f>
        <v>-</v>
      </c>
      <c r="O32" s="2"/>
    </row>
    <row r="33" spans="1:15" ht="13.5">
      <c r="A33" s="2"/>
      <c r="B33" s="117" t="s">
        <v>31</v>
      </c>
      <c r="C33" s="108">
        <f>G4</f>
        <v>0</v>
      </c>
      <c r="D33" s="49">
        <f>G17</f>
        <v>0</v>
      </c>
      <c r="E33" s="56" t="str">
        <f>IF(C33,D33/C33,"-")</f>
        <v>-</v>
      </c>
      <c r="F33" s="91" t="str">
        <f>IF(C33,C33/SUM(C$32:C$35),"-")</f>
        <v>-</v>
      </c>
      <c r="G33" s="56" t="str">
        <f>IF(D$35,D33/SUM(D$32:D$35),"-")</f>
        <v>-</v>
      </c>
      <c r="H33" s="56" t="str">
        <f>IF(G33&lt;&gt;"-",IF(F33&lt;&gt;"-",G33-F33,"-"),"-")</f>
        <v>-</v>
      </c>
      <c r="I33" s="117" t="s">
        <v>31</v>
      </c>
      <c r="J33" s="190">
        <f>F13</f>
        <v>0</v>
      </c>
      <c r="K33" s="188"/>
      <c r="L33" s="192">
        <f>F26</f>
        <v>0</v>
      </c>
      <c r="M33" s="188"/>
      <c r="N33" s="56" t="str">
        <f>IF(J33,L33/J33,"-")</f>
        <v>-</v>
      </c>
      <c r="O33" s="2"/>
    </row>
    <row r="34" spans="1:15" ht="13.5">
      <c r="A34" s="2"/>
      <c r="B34" s="118" t="s">
        <v>32</v>
      </c>
      <c r="C34" s="108">
        <f>J4</f>
        <v>0</v>
      </c>
      <c r="D34" s="49">
        <f>J17</f>
        <v>0</v>
      </c>
      <c r="E34" s="56" t="str">
        <f>IF(C34,D34/C34,"-")</f>
        <v>-</v>
      </c>
      <c r="F34" s="91" t="str">
        <f>IF(C34,C34/SUM(C$32:C$35),"-")</f>
        <v>-</v>
      </c>
      <c r="G34" s="56" t="str">
        <f>IF(D$35,D34/SUM(D$32:D$35),"-")</f>
        <v>-</v>
      </c>
      <c r="H34" s="56" t="str">
        <f>IF(G34&lt;&gt;"-",IF(F34&lt;&gt;"-",G34-F34,"-"),"-")</f>
        <v>-</v>
      </c>
      <c r="I34" s="118" t="s">
        <v>32</v>
      </c>
      <c r="J34" s="190">
        <f>I13</f>
        <v>0</v>
      </c>
      <c r="K34" s="188"/>
      <c r="L34" s="192">
        <f>I26</f>
        <v>0</v>
      </c>
      <c r="M34" s="188"/>
      <c r="N34" s="56" t="str">
        <f>IF(J34,L34/J34,"-")</f>
        <v>-</v>
      </c>
      <c r="O34" s="2"/>
    </row>
    <row r="35" spans="1:15" ht="13.5">
      <c r="A35" s="2"/>
      <c r="B35" s="119" t="s">
        <v>33</v>
      </c>
      <c r="C35" s="108">
        <f>M4</f>
        <v>0</v>
      </c>
      <c r="D35" s="49">
        <f>M17</f>
        <v>0</v>
      </c>
      <c r="E35" s="56" t="str">
        <f>IF(C35,D35/C35,"-")</f>
        <v>-</v>
      </c>
      <c r="F35" s="91" t="str">
        <f>IF(C35,C35/SUM(C$32:C$35),"-")</f>
        <v>-</v>
      </c>
      <c r="G35" s="56" t="str">
        <f>IF(D$35,D35/SUM(D$32:D$35),"-")</f>
        <v>-</v>
      </c>
      <c r="H35" s="56" t="str">
        <f>IF(G35&lt;&gt;"-",IF(F35&lt;&gt;"-",G35-F35,"-"),"-")</f>
        <v>-</v>
      </c>
      <c r="I35" s="119" t="s">
        <v>33</v>
      </c>
      <c r="J35" s="190">
        <f>L13</f>
        <v>0</v>
      </c>
      <c r="K35" s="188"/>
      <c r="L35" s="192">
        <f>L26</f>
        <v>0</v>
      </c>
      <c r="M35" s="188"/>
      <c r="N35" s="56" t="str">
        <f>IF(J35,L35/J35,"-")</f>
        <v>-</v>
      </c>
      <c r="O35" s="2"/>
    </row>
    <row r="36" spans="1:15" ht="4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L36" s="2"/>
      <c r="N36" s="2"/>
      <c r="O36" s="2"/>
    </row>
    <row r="37" spans="1:15" ht="13.5" customHeight="1">
      <c r="A37" s="2"/>
      <c r="C37" s="120" t="s">
        <v>1</v>
      </c>
      <c r="D37" s="122"/>
      <c r="E37" s="121"/>
      <c r="F37" s="120" t="s">
        <v>79</v>
      </c>
      <c r="G37" s="122"/>
      <c r="H37" s="121"/>
      <c r="I37" s="2"/>
      <c r="J37" s="123" t="s">
        <v>80</v>
      </c>
      <c r="K37" s="122"/>
      <c r="L37" s="124"/>
      <c r="M37" s="122"/>
      <c r="N37" s="174" t="s">
        <v>78</v>
      </c>
      <c r="O37" s="2"/>
    </row>
    <row r="38" spans="1:15" ht="13.5" customHeight="1">
      <c r="A38" s="2"/>
      <c r="B38" s="120" t="s">
        <v>1</v>
      </c>
      <c r="C38" s="134" t="s">
        <v>39</v>
      </c>
      <c r="D38" s="78" t="s">
        <v>40</v>
      </c>
      <c r="E38" s="134" t="s">
        <v>27</v>
      </c>
      <c r="F38" s="78" t="s">
        <v>39</v>
      </c>
      <c r="G38" s="78" t="s">
        <v>40</v>
      </c>
      <c r="H38" s="134" t="s">
        <v>27</v>
      </c>
      <c r="I38" s="120"/>
      <c r="J38" s="193" t="s">
        <v>39</v>
      </c>
      <c r="K38" s="191"/>
      <c r="L38" s="193" t="s">
        <v>40</v>
      </c>
      <c r="M38" s="191"/>
      <c r="N38" s="134" t="s">
        <v>45</v>
      </c>
      <c r="O38" s="2"/>
    </row>
    <row r="39" spans="1:15" ht="13.5" customHeight="1">
      <c r="A39" s="2"/>
      <c r="B39" s="116" t="s">
        <v>30</v>
      </c>
      <c r="C39" s="108">
        <f>D5</f>
        <v>0</v>
      </c>
      <c r="D39" s="49">
        <f>D18</f>
        <v>0</v>
      </c>
      <c r="E39" s="56" t="str">
        <f>IF(C39,D39/C39,"-")</f>
        <v>-</v>
      </c>
      <c r="F39" s="91" t="str">
        <f>E5</f>
        <v>-</v>
      </c>
      <c r="G39" s="56" t="str">
        <f>E18</f>
        <v>-</v>
      </c>
      <c r="H39" s="56" t="str">
        <f>IF(G39&lt;&gt;"-",IF(F39&lt;&gt;"-",G39-F39,"-"),"-")</f>
        <v>-</v>
      </c>
      <c r="I39" s="116" t="s">
        <v>30</v>
      </c>
      <c r="J39" s="190">
        <f>IF(D$12,C39*1000000/D$12,0)</f>
        <v>0</v>
      </c>
      <c r="K39" s="191"/>
      <c r="L39" s="192">
        <f>IF(D$25,D39*1000000/D$25,0)</f>
        <v>0</v>
      </c>
      <c r="M39" s="191"/>
      <c r="N39" s="56" t="str">
        <f>IF(J39,L39/J39,"-")</f>
        <v>-</v>
      </c>
      <c r="O39" s="2"/>
    </row>
    <row r="40" spans="1:15" ht="13.5" customHeight="1">
      <c r="A40" s="2"/>
      <c r="B40" s="117" t="s">
        <v>31</v>
      </c>
      <c r="C40" s="108">
        <f>G5</f>
        <v>0</v>
      </c>
      <c r="D40" s="49">
        <f>G18</f>
        <v>0</v>
      </c>
      <c r="E40" s="56" t="str">
        <f>IF(C40,D40/C40,"-")</f>
        <v>-</v>
      </c>
      <c r="F40" s="91" t="str">
        <f>H5</f>
        <v>-</v>
      </c>
      <c r="G40" s="56" t="str">
        <f>H18</f>
        <v>-</v>
      </c>
      <c r="H40" s="56" t="str">
        <f>IF(G40&lt;&gt;"-",IF(F40&lt;&gt;"-",G40-F40,"-"),"-")</f>
        <v>-</v>
      </c>
      <c r="I40" s="117" t="s">
        <v>31</v>
      </c>
      <c r="J40" s="190">
        <f>IF(G$12,C40*1000000/G$12,0)</f>
        <v>0</v>
      </c>
      <c r="K40" s="191"/>
      <c r="L40" s="192">
        <f>IF(G$25,D40*1000000/G$25,0)</f>
        <v>0</v>
      </c>
      <c r="M40" s="191"/>
      <c r="N40" s="56" t="str">
        <f>IF(J40,L40/J40,"-")</f>
        <v>-</v>
      </c>
      <c r="O40" s="2"/>
    </row>
    <row r="41" spans="1:15" ht="13.5" customHeight="1">
      <c r="A41" s="2"/>
      <c r="B41" s="118" t="s">
        <v>32</v>
      </c>
      <c r="C41" s="108">
        <f>J5</f>
        <v>0</v>
      </c>
      <c r="D41" s="49">
        <f>J18</f>
        <v>0</v>
      </c>
      <c r="E41" s="56" t="str">
        <f>IF(C41,D41/C41,"-")</f>
        <v>-</v>
      </c>
      <c r="F41" s="91" t="str">
        <f>K5</f>
        <v>-</v>
      </c>
      <c r="G41" s="56" t="str">
        <f>K18</f>
        <v>-</v>
      </c>
      <c r="H41" s="56" t="str">
        <f>IF(G41&lt;&gt;"-",IF(F41&lt;&gt;"-",G41-F41,"-"),"-")</f>
        <v>-</v>
      </c>
      <c r="I41" s="118" t="s">
        <v>32</v>
      </c>
      <c r="J41" s="190">
        <f>IF(J$12,C41*1000000/J$12,0)</f>
        <v>0</v>
      </c>
      <c r="K41" s="191"/>
      <c r="L41" s="192">
        <f>IF(J$25,D41*1000000/J$25,0)</f>
        <v>0</v>
      </c>
      <c r="M41" s="191"/>
      <c r="N41" s="56" t="str">
        <f>IF(J41,L41/J41,"-")</f>
        <v>-</v>
      </c>
      <c r="O41" s="2"/>
    </row>
    <row r="42" spans="1:15" ht="13.5" customHeight="1">
      <c r="A42" s="2"/>
      <c r="B42" s="119" t="s">
        <v>33</v>
      </c>
      <c r="C42" s="108">
        <f>M5</f>
        <v>0</v>
      </c>
      <c r="D42" s="49">
        <f>M18</f>
        <v>0</v>
      </c>
      <c r="E42" s="56" t="str">
        <f>IF(C42,D42/C42,"-")</f>
        <v>-</v>
      </c>
      <c r="F42" s="91" t="str">
        <f>N5</f>
        <v>-</v>
      </c>
      <c r="G42" s="56" t="str">
        <f>N18</f>
        <v>-</v>
      </c>
      <c r="H42" s="56" t="str">
        <f>IF(G42&lt;&gt;"-",IF(F42&lt;&gt;"-",G42-F42,"-"),"-")</f>
        <v>-</v>
      </c>
      <c r="I42" s="119" t="s">
        <v>33</v>
      </c>
      <c r="J42" s="190">
        <f>IF(M$12,C42*1000000/M$12,0)</f>
        <v>0</v>
      </c>
      <c r="K42" s="191"/>
      <c r="L42" s="192">
        <f>IF(M$25,D42*1000000/M$25,0)</f>
        <v>0</v>
      </c>
      <c r="M42" s="191"/>
      <c r="N42" s="56" t="str">
        <f>IF(J42,L42/J42,"-")</f>
        <v>-</v>
      </c>
      <c r="O42" s="2"/>
    </row>
    <row r="43" spans="1:15" ht="4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L43" s="2"/>
      <c r="N43" s="2"/>
      <c r="O43" s="2"/>
    </row>
    <row r="44" spans="1:15" ht="13.5">
      <c r="A44" s="2"/>
      <c r="C44" s="120" t="s">
        <v>56</v>
      </c>
      <c r="D44" s="175" t="s">
        <v>97</v>
      </c>
      <c r="E44" s="121"/>
      <c r="F44" s="120" t="s">
        <v>98</v>
      </c>
      <c r="G44" s="122"/>
      <c r="H44" s="121"/>
      <c r="I44" s="2"/>
      <c r="J44" s="123" t="s">
        <v>99</v>
      </c>
      <c r="K44" s="122"/>
      <c r="L44" s="124"/>
      <c r="M44" s="122"/>
      <c r="N44" s="174" t="s">
        <v>78</v>
      </c>
      <c r="O44" s="2"/>
    </row>
    <row r="45" spans="1:15" ht="13.5">
      <c r="A45" s="2"/>
      <c r="B45" s="120" t="s">
        <v>56</v>
      </c>
      <c r="C45" s="134" t="s">
        <v>39</v>
      </c>
      <c r="D45" s="78" t="s">
        <v>40</v>
      </c>
      <c r="E45" s="134" t="s">
        <v>27</v>
      </c>
      <c r="F45" s="78" t="s">
        <v>39</v>
      </c>
      <c r="G45" s="78" t="s">
        <v>40</v>
      </c>
      <c r="H45" s="134" t="s">
        <v>27</v>
      </c>
      <c r="I45" s="120"/>
      <c r="J45" s="193" t="s">
        <v>39</v>
      </c>
      <c r="K45" s="191"/>
      <c r="L45" s="193" t="s">
        <v>40</v>
      </c>
      <c r="M45" s="191"/>
      <c r="N45" s="134" t="s">
        <v>45</v>
      </c>
      <c r="O45" s="2"/>
    </row>
    <row r="46" spans="1:15" ht="13.5">
      <c r="A46" s="2"/>
      <c r="B46" s="116" t="s">
        <v>30</v>
      </c>
      <c r="C46" s="108">
        <f>D6</f>
        <v>0</v>
      </c>
      <c r="D46" s="49">
        <f>D19</f>
        <v>0</v>
      </c>
      <c r="E46" s="56" t="str">
        <f>IF(C46,D46/C46,"-")</f>
        <v>-</v>
      </c>
      <c r="F46" s="91" t="str">
        <f>E6</f>
        <v>-</v>
      </c>
      <c r="G46" s="56" t="str">
        <f>E19</f>
        <v>-</v>
      </c>
      <c r="H46" s="56" t="str">
        <f>IF(G46&lt;&gt;"-",IF(F46&lt;&gt;"-",G46-F46,"-"),"-")</f>
        <v>-</v>
      </c>
      <c r="I46" s="116" t="s">
        <v>30</v>
      </c>
      <c r="J46" s="190">
        <f>IF(D$12,C46*1000000/D$12,0)</f>
        <v>0</v>
      </c>
      <c r="K46" s="191"/>
      <c r="L46" s="192">
        <f>IF(D$25,D46*1000000/D$25,0)</f>
        <v>0</v>
      </c>
      <c r="M46" s="191"/>
      <c r="N46" s="56" t="str">
        <f>IF(J46,L46/J46,"-")</f>
        <v>-</v>
      </c>
      <c r="O46" s="2"/>
    </row>
    <row r="47" spans="1:15" ht="13.5">
      <c r="A47" s="2"/>
      <c r="B47" s="117" t="s">
        <v>31</v>
      </c>
      <c r="C47" s="108">
        <f>G6</f>
        <v>0</v>
      </c>
      <c r="D47" s="49">
        <f>G19</f>
        <v>0</v>
      </c>
      <c r="E47" s="56" t="str">
        <f>IF(C47,D47/C47,"-")</f>
        <v>-</v>
      </c>
      <c r="F47" s="91" t="str">
        <f>H6</f>
        <v>-</v>
      </c>
      <c r="G47" s="56" t="str">
        <f>H19</f>
        <v>-</v>
      </c>
      <c r="H47" s="56" t="str">
        <f>IF(G47&lt;&gt;"-",IF(F47&lt;&gt;"-",G47-F47,"-"),"-")</f>
        <v>-</v>
      </c>
      <c r="I47" s="117" t="s">
        <v>31</v>
      </c>
      <c r="J47" s="190">
        <f>IF(G$12,C47*1000000/G$12,0)</f>
        <v>0</v>
      </c>
      <c r="K47" s="191"/>
      <c r="L47" s="192">
        <f>IF(G$25,D47*1000000/G$25,0)</f>
        <v>0</v>
      </c>
      <c r="M47" s="191"/>
      <c r="N47" s="56" t="str">
        <f>IF(J47,L47/J47,"-")</f>
        <v>-</v>
      </c>
      <c r="O47" s="2"/>
    </row>
    <row r="48" spans="1:15" ht="13.5">
      <c r="A48" s="2"/>
      <c r="B48" s="118" t="s">
        <v>32</v>
      </c>
      <c r="C48" s="108">
        <f>J6</f>
        <v>0</v>
      </c>
      <c r="D48" s="49">
        <f>J19</f>
        <v>0</v>
      </c>
      <c r="E48" s="56" t="str">
        <f>IF(C48,D48/C48,"-")</f>
        <v>-</v>
      </c>
      <c r="F48" s="91" t="str">
        <f>K6</f>
        <v>-</v>
      </c>
      <c r="G48" s="56" t="str">
        <f>K19</f>
        <v>-</v>
      </c>
      <c r="H48" s="56" t="str">
        <f>IF(G48&lt;&gt;"-",IF(F48&lt;&gt;"-",G48-F48,"-"),"-")</f>
        <v>-</v>
      </c>
      <c r="I48" s="118" t="s">
        <v>32</v>
      </c>
      <c r="J48" s="190">
        <f>IF(J$12,C48*1000000/J$12,0)</f>
        <v>0</v>
      </c>
      <c r="K48" s="191"/>
      <c r="L48" s="192">
        <f>IF(J$25,D48*1000000/J$25,0)</f>
        <v>0</v>
      </c>
      <c r="M48" s="191"/>
      <c r="N48" s="56" t="str">
        <f>IF(J48,L48/J48,"-")</f>
        <v>-</v>
      </c>
      <c r="O48" s="2"/>
    </row>
    <row r="49" spans="1:15" ht="13.5">
      <c r="A49" s="2"/>
      <c r="B49" s="119" t="s">
        <v>33</v>
      </c>
      <c r="C49" s="108">
        <f>M6</f>
        <v>0</v>
      </c>
      <c r="D49" s="49">
        <f>M19</f>
        <v>0</v>
      </c>
      <c r="E49" s="56" t="str">
        <f>IF(C49,D49/C49,"-")</f>
        <v>-</v>
      </c>
      <c r="F49" s="91" t="str">
        <f>N6</f>
        <v>-</v>
      </c>
      <c r="G49" s="56" t="str">
        <f>N19</f>
        <v>-</v>
      </c>
      <c r="H49" s="56" t="str">
        <f>IF(G49&lt;&gt;"-",IF(F49&lt;&gt;"-",G49-F49,"-"),"-")</f>
        <v>-</v>
      </c>
      <c r="I49" s="119" t="s">
        <v>33</v>
      </c>
      <c r="J49" s="190">
        <f>IF(M$12,C49*1000000/M$12,0)</f>
        <v>0</v>
      </c>
      <c r="K49" s="191"/>
      <c r="L49" s="192">
        <f>IF(M$25,D49*1000000/M$25,0)</f>
        <v>0</v>
      </c>
      <c r="M49" s="191"/>
      <c r="N49" s="56" t="str">
        <f>IF(J49,L49/J49,"-")</f>
        <v>-</v>
      </c>
      <c r="O49" s="2"/>
    </row>
    <row r="50" spans="1:15" ht="4.5" customHeight="1">
      <c r="A50" s="2"/>
      <c r="B50" s="2"/>
      <c r="C50" s="2"/>
      <c r="D50" s="2"/>
      <c r="E50" s="2"/>
      <c r="F50" s="2"/>
      <c r="G50" s="2"/>
      <c r="H50" s="2"/>
      <c r="I50" s="2"/>
      <c r="J50" s="41"/>
      <c r="L50" s="41"/>
      <c r="N50" s="41"/>
      <c r="O50" s="2"/>
    </row>
    <row r="51" spans="1:15" ht="13.5">
      <c r="A51" s="2"/>
      <c r="C51" s="120" t="s">
        <v>3</v>
      </c>
      <c r="D51" s="122"/>
      <c r="E51" s="121"/>
      <c r="F51" s="120" t="s">
        <v>42</v>
      </c>
      <c r="G51" s="122"/>
      <c r="H51" s="121"/>
      <c r="I51" s="2"/>
      <c r="J51" s="123" t="s">
        <v>81</v>
      </c>
      <c r="K51" s="122"/>
      <c r="L51" s="124"/>
      <c r="M51" s="122"/>
      <c r="N51" s="174" t="s">
        <v>78</v>
      </c>
      <c r="O51" s="2"/>
    </row>
    <row r="52" spans="1:15" ht="13.5">
      <c r="A52" s="2"/>
      <c r="B52" s="120" t="s">
        <v>3</v>
      </c>
      <c r="C52" s="134" t="s">
        <v>39</v>
      </c>
      <c r="D52" s="78" t="s">
        <v>40</v>
      </c>
      <c r="E52" s="134" t="s">
        <v>27</v>
      </c>
      <c r="F52" s="78" t="s">
        <v>39</v>
      </c>
      <c r="G52" s="78" t="s">
        <v>40</v>
      </c>
      <c r="H52" s="134" t="s">
        <v>27</v>
      </c>
      <c r="I52" s="120"/>
      <c r="J52" s="193" t="s">
        <v>39</v>
      </c>
      <c r="K52" s="191"/>
      <c r="L52" s="193" t="s">
        <v>40</v>
      </c>
      <c r="M52" s="191"/>
      <c r="N52" s="134" t="s">
        <v>45</v>
      </c>
      <c r="O52" s="2"/>
    </row>
    <row r="53" spans="1:15" ht="13.5">
      <c r="A53" s="2"/>
      <c r="B53" s="116" t="s">
        <v>30</v>
      </c>
      <c r="C53" s="108">
        <f>D7</f>
        <v>0</v>
      </c>
      <c r="D53" s="49">
        <f>D20</f>
        <v>0</v>
      </c>
      <c r="E53" s="56" t="str">
        <f>IF(C53,D53/C53,"-")</f>
        <v>-</v>
      </c>
      <c r="F53" s="91" t="str">
        <f>E7</f>
        <v>-</v>
      </c>
      <c r="G53" s="56" t="str">
        <f>E20</f>
        <v>-</v>
      </c>
      <c r="H53" s="56" t="str">
        <f>IF(G53&lt;&gt;"-",IF(F53&lt;&gt;"-",G53-F53,"-"),"-")</f>
        <v>-</v>
      </c>
      <c r="I53" s="116" t="s">
        <v>30</v>
      </c>
      <c r="J53" s="190">
        <f>IF(D$12,C53*1000000/D$12,0)</f>
        <v>0</v>
      </c>
      <c r="K53" s="191"/>
      <c r="L53" s="192">
        <f>IF(D$25,D53*1000000/D$25,0)</f>
        <v>0</v>
      </c>
      <c r="M53" s="191"/>
      <c r="N53" s="56" t="str">
        <f>IF(J53,L53/J53,"-")</f>
        <v>-</v>
      </c>
      <c r="O53" s="2"/>
    </row>
    <row r="54" spans="1:15" ht="13.5">
      <c r="A54" s="2"/>
      <c r="B54" s="117" t="s">
        <v>31</v>
      </c>
      <c r="C54" s="108">
        <f>G7</f>
        <v>0</v>
      </c>
      <c r="D54" s="49">
        <f>G20</f>
        <v>0</v>
      </c>
      <c r="E54" s="56" t="str">
        <f>IF(C54,D54/C54,"-")</f>
        <v>-</v>
      </c>
      <c r="F54" s="91" t="str">
        <f>H7</f>
        <v>-</v>
      </c>
      <c r="G54" s="56" t="str">
        <f>H20</f>
        <v>-</v>
      </c>
      <c r="H54" s="56" t="str">
        <f>IF(G54&lt;&gt;"-",IF(F54&lt;&gt;"-",G54-F54,"-"),"-")</f>
        <v>-</v>
      </c>
      <c r="I54" s="117" t="s">
        <v>31</v>
      </c>
      <c r="J54" s="190">
        <f>IF(G$12,C54*1000000/G$12,0)</f>
        <v>0</v>
      </c>
      <c r="K54" s="191"/>
      <c r="L54" s="192">
        <f>IF(G$25,D54*1000000/G$25,0)</f>
        <v>0</v>
      </c>
      <c r="M54" s="191"/>
      <c r="N54" s="56" t="str">
        <f>IF(J54,L54/J54,"-")</f>
        <v>-</v>
      </c>
      <c r="O54" s="2"/>
    </row>
    <row r="55" spans="1:15" ht="13.5">
      <c r="A55" s="2"/>
      <c r="B55" s="118" t="s">
        <v>32</v>
      </c>
      <c r="C55" s="108">
        <f>J7</f>
        <v>0</v>
      </c>
      <c r="D55" s="49">
        <f>J20</f>
        <v>0</v>
      </c>
      <c r="E55" s="56" t="str">
        <f>IF(C55,D55/C55,"-")</f>
        <v>-</v>
      </c>
      <c r="F55" s="91" t="str">
        <f>K7</f>
        <v>-</v>
      </c>
      <c r="G55" s="56" t="str">
        <f>K20</f>
        <v>-</v>
      </c>
      <c r="H55" s="56" t="str">
        <f>IF(G55&lt;&gt;"-",IF(F55&lt;&gt;"-",G55-F55,"-"),"-")</f>
        <v>-</v>
      </c>
      <c r="I55" s="118" t="s">
        <v>32</v>
      </c>
      <c r="J55" s="190">
        <f>IF(J$12,C55*1000000/J$12,0)</f>
        <v>0</v>
      </c>
      <c r="K55" s="191"/>
      <c r="L55" s="192">
        <f>IF(J$25,D55*1000000/J$25,0)</f>
        <v>0</v>
      </c>
      <c r="M55" s="191"/>
      <c r="N55" s="56" t="str">
        <f>IF(J55,L55/J55,"-")</f>
        <v>-</v>
      </c>
      <c r="O55" s="2"/>
    </row>
    <row r="56" spans="1:15" ht="13.5">
      <c r="A56" s="2"/>
      <c r="B56" s="119" t="s">
        <v>33</v>
      </c>
      <c r="C56" s="108">
        <f>M7</f>
        <v>0</v>
      </c>
      <c r="D56" s="49">
        <f>M20</f>
        <v>0</v>
      </c>
      <c r="E56" s="56" t="str">
        <f>IF(C56,D56/C56,"-")</f>
        <v>-</v>
      </c>
      <c r="F56" s="91" t="str">
        <f>N7</f>
        <v>-</v>
      </c>
      <c r="G56" s="56" t="str">
        <f>N20</f>
        <v>-</v>
      </c>
      <c r="H56" s="56" t="str">
        <f>IF(G56&lt;&gt;"-",IF(F56&lt;&gt;"-",G56-F56,"-"),"-")</f>
        <v>-</v>
      </c>
      <c r="I56" s="119" t="s">
        <v>33</v>
      </c>
      <c r="J56" s="190">
        <f>IF(M$12,C56*1000000/M$12,0)</f>
        <v>0</v>
      </c>
      <c r="K56" s="191"/>
      <c r="L56" s="192">
        <f>IF(M$25,D56*1000000/M$25,0)</f>
        <v>0</v>
      </c>
      <c r="M56" s="191"/>
      <c r="N56" s="56" t="str">
        <f>IF(J56,L56/J56,"-")</f>
        <v>-</v>
      </c>
      <c r="O56" s="2"/>
    </row>
    <row r="57" spans="1:15" ht="4.5" customHeight="1">
      <c r="A57" s="2"/>
      <c r="B57" s="2"/>
      <c r="C57" s="2"/>
      <c r="D57" s="2"/>
      <c r="E57" s="2"/>
      <c r="F57" s="2"/>
      <c r="G57" s="2"/>
      <c r="H57" s="2"/>
      <c r="I57" s="2"/>
      <c r="J57" s="41"/>
      <c r="L57" s="41"/>
      <c r="N57" s="41"/>
      <c r="O57" s="2"/>
    </row>
    <row r="58" spans="1:15" ht="13.5">
      <c r="A58" s="2"/>
      <c r="C58" s="120" t="s">
        <v>5</v>
      </c>
      <c r="D58" s="122"/>
      <c r="E58" s="121"/>
      <c r="F58" s="120" t="s">
        <v>41</v>
      </c>
      <c r="G58" s="122"/>
      <c r="H58" s="121"/>
      <c r="I58" s="2"/>
      <c r="J58" s="123" t="s">
        <v>82</v>
      </c>
      <c r="K58" s="122"/>
      <c r="L58" s="124"/>
      <c r="M58" s="122"/>
      <c r="N58" s="174" t="s">
        <v>78</v>
      </c>
      <c r="O58" s="2"/>
    </row>
    <row r="59" spans="1:15" ht="13.5">
      <c r="A59" s="2"/>
      <c r="B59" s="120" t="s">
        <v>5</v>
      </c>
      <c r="C59" s="134" t="s">
        <v>39</v>
      </c>
      <c r="D59" s="78" t="s">
        <v>40</v>
      </c>
      <c r="E59" s="134" t="s">
        <v>27</v>
      </c>
      <c r="F59" s="78" t="s">
        <v>39</v>
      </c>
      <c r="G59" s="78" t="s">
        <v>40</v>
      </c>
      <c r="H59" s="134" t="s">
        <v>27</v>
      </c>
      <c r="I59" s="120"/>
      <c r="J59" s="193" t="s">
        <v>39</v>
      </c>
      <c r="K59" s="191"/>
      <c r="L59" s="193" t="s">
        <v>40</v>
      </c>
      <c r="M59" s="191"/>
      <c r="N59" s="134" t="s">
        <v>45</v>
      </c>
      <c r="O59" s="2"/>
    </row>
    <row r="60" spans="1:15" ht="13.5">
      <c r="A60" s="2"/>
      <c r="B60" s="116" t="s">
        <v>30</v>
      </c>
      <c r="C60" s="108">
        <f>D9</f>
        <v>0</v>
      </c>
      <c r="D60" s="49">
        <f>D22</f>
        <v>0</v>
      </c>
      <c r="E60" s="56" t="str">
        <f>IF(C60,D60/C60,"-")</f>
        <v>-</v>
      </c>
      <c r="F60" s="91" t="str">
        <f>E9</f>
        <v>-</v>
      </c>
      <c r="G60" s="56" t="str">
        <f>E22</f>
        <v>-</v>
      </c>
      <c r="H60" s="56" t="str">
        <f>IF(G60&lt;&gt;"-",IF(F60&lt;&gt;"-",G60-F60,"-"),"-")</f>
        <v>-</v>
      </c>
      <c r="I60" s="116" t="s">
        <v>30</v>
      </c>
      <c r="J60" s="190">
        <f>IF(D$12,C60*1000000/D$12,0)</f>
        <v>0</v>
      </c>
      <c r="K60" s="191"/>
      <c r="L60" s="192">
        <f>IF(D$25,D60*1000000/D$25,0)</f>
        <v>0</v>
      </c>
      <c r="M60" s="191"/>
      <c r="N60" s="56" t="str">
        <f>IF(J60,L60/J60,"-")</f>
        <v>-</v>
      </c>
      <c r="O60" s="2"/>
    </row>
    <row r="61" spans="1:15" ht="13.5">
      <c r="A61" s="2"/>
      <c r="B61" s="117" t="s">
        <v>31</v>
      </c>
      <c r="C61" s="108">
        <f>G9</f>
        <v>0</v>
      </c>
      <c r="D61" s="49">
        <f>G22</f>
        <v>0</v>
      </c>
      <c r="E61" s="56" t="str">
        <f>IF(C61,D61/C61,"-")</f>
        <v>-</v>
      </c>
      <c r="F61" s="91" t="str">
        <f>H9</f>
        <v>-</v>
      </c>
      <c r="G61" s="56" t="str">
        <f>H22</f>
        <v>-</v>
      </c>
      <c r="H61" s="56" t="str">
        <f>IF(G61&lt;&gt;"-",IF(F61&lt;&gt;"-",G61-F61,"-"),"-")</f>
        <v>-</v>
      </c>
      <c r="I61" s="117" t="s">
        <v>31</v>
      </c>
      <c r="J61" s="190">
        <f>IF(G$12,C61*1000000/G$12,0)</f>
        <v>0</v>
      </c>
      <c r="K61" s="191"/>
      <c r="L61" s="192">
        <f>IF(G$25,D61*1000000/G$25,0)</f>
        <v>0</v>
      </c>
      <c r="M61" s="191"/>
      <c r="N61" s="56" t="str">
        <f>IF(J61,L61/J61,"-")</f>
        <v>-</v>
      </c>
      <c r="O61" s="2"/>
    </row>
    <row r="62" spans="1:15" ht="13.5">
      <c r="A62" s="2"/>
      <c r="B62" s="118" t="s">
        <v>32</v>
      </c>
      <c r="C62" s="108">
        <f>J9</f>
        <v>0</v>
      </c>
      <c r="D62" s="49">
        <f>J22</f>
        <v>0</v>
      </c>
      <c r="E62" s="56" t="str">
        <f>IF(C62,D62/C62,"-")</f>
        <v>-</v>
      </c>
      <c r="F62" s="91" t="str">
        <f>K9</f>
        <v>-</v>
      </c>
      <c r="G62" s="56" t="str">
        <f>K22</f>
        <v>-</v>
      </c>
      <c r="H62" s="56" t="str">
        <f>IF(G62&lt;&gt;"-",IF(F62&lt;&gt;"-",G62-F62,"-"),"-")</f>
        <v>-</v>
      </c>
      <c r="I62" s="118" t="s">
        <v>32</v>
      </c>
      <c r="J62" s="190">
        <f>IF(J$12,C62*1000000/J$12,0)</f>
        <v>0</v>
      </c>
      <c r="K62" s="191"/>
      <c r="L62" s="192">
        <f>IF(J$25,D62*1000000/J$25,0)</f>
        <v>0</v>
      </c>
      <c r="M62" s="191"/>
      <c r="N62" s="56" t="str">
        <f>IF(J62,L62/J62,"-")</f>
        <v>-</v>
      </c>
      <c r="O62" s="2"/>
    </row>
    <row r="63" spans="1:15" ht="13.5">
      <c r="A63" s="2"/>
      <c r="B63" s="119" t="s">
        <v>33</v>
      </c>
      <c r="C63" s="108">
        <f>M9</f>
        <v>0</v>
      </c>
      <c r="D63" s="49">
        <f>M22</f>
        <v>0</v>
      </c>
      <c r="E63" s="56" t="str">
        <f>IF(C63,D63/C63,"-")</f>
        <v>-</v>
      </c>
      <c r="F63" s="91" t="str">
        <f>N9</f>
        <v>-</v>
      </c>
      <c r="G63" s="56" t="str">
        <f>N22</f>
        <v>-</v>
      </c>
      <c r="H63" s="56" t="str">
        <f>IF(G63&lt;&gt;"-",IF(F63&lt;&gt;"-",G63-F63,"-"),"-")</f>
        <v>-</v>
      </c>
      <c r="I63" s="119" t="s">
        <v>33</v>
      </c>
      <c r="J63" s="190">
        <f>IF(M$12,C63*1000000/M$12,0)</f>
        <v>0</v>
      </c>
      <c r="K63" s="191"/>
      <c r="L63" s="192">
        <f>IF(M$25,D63*1000000/M$25,0)</f>
        <v>0</v>
      </c>
      <c r="M63" s="191"/>
      <c r="N63" s="56" t="str">
        <f>IF(J63,L63/J63,"-")</f>
        <v>-</v>
      </c>
      <c r="O63" s="2"/>
    </row>
    <row r="64" spans="1:15" ht="4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3.5" customHeight="1">
      <c r="A65" s="2"/>
      <c r="C65" s="120" t="s">
        <v>19</v>
      </c>
      <c r="D65" s="122"/>
      <c r="E65" s="121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3.5" customHeight="1">
      <c r="A66" s="2"/>
      <c r="B66" s="120" t="s">
        <v>19</v>
      </c>
      <c r="C66" s="134" t="s">
        <v>39</v>
      </c>
      <c r="D66" s="78" t="s">
        <v>40</v>
      </c>
      <c r="E66" s="134" t="s">
        <v>27</v>
      </c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3.5" customHeight="1">
      <c r="A67" s="2"/>
      <c r="B67" s="116" t="s">
        <v>30</v>
      </c>
      <c r="C67" s="108">
        <f>D12</f>
        <v>0</v>
      </c>
      <c r="D67" s="49">
        <f>D25</f>
        <v>0</v>
      </c>
      <c r="E67" s="56" t="str">
        <f>IF(C67,D67/C67,"-")</f>
        <v>-</v>
      </c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3.5" customHeight="1">
      <c r="A68" s="2"/>
      <c r="B68" s="117" t="s">
        <v>31</v>
      </c>
      <c r="C68" s="108">
        <f>G12</f>
        <v>0</v>
      </c>
      <c r="D68" s="49">
        <f>G25</f>
        <v>0</v>
      </c>
      <c r="E68" s="56" t="str">
        <f>IF(C68,D68/C68,"-")</f>
        <v>-</v>
      </c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3.5" customHeight="1">
      <c r="A69" s="2"/>
      <c r="B69" s="118" t="s">
        <v>32</v>
      </c>
      <c r="C69" s="108">
        <f>J12</f>
        <v>0</v>
      </c>
      <c r="D69" s="49">
        <f>J25</f>
        <v>0</v>
      </c>
      <c r="E69" s="56" t="str">
        <f>IF(C69,D69/C69,"-")</f>
        <v>-</v>
      </c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3.5" customHeight="1">
      <c r="A70" s="2"/>
      <c r="B70" s="119" t="s">
        <v>33</v>
      </c>
      <c r="C70" s="108">
        <f>M12</f>
        <v>0</v>
      </c>
      <c r="D70" s="49">
        <f>M25</f>
        <v>0</v>
      </c>
      <c r="E70" s="56" t="str">
        <f>IF(C70,D70/C70,"-")</f>
        <v>-</v>
      </c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3.5">
      <c r="A71" s="2"/>
      <c r="B71" s="2"/>
      <c r="C71" s="2"/>
      <c r="D71" s="2"/>
      <c r="E71" s="2"/>
      <c r="F71" s="2"/>
      <c r="G71" s="2"/>
      <c r="H71" s="196" t="s">
        <v>114</v>
      </c>
      <c r="I71" s="197"/>
      <c r="J71" s="197"/>
      <c r="K71" s="197"/>
      <c r="L71" s="197"/>
      <c r="M71" s="197"/>
      <c r="N71" s="197"/>
      <c r="O71" s="2"/>
    </row>
  </sheetData>
  <sheetProtection password="DE24" sheet="1" objects="1" scenarios="1"/>
  <mergeCells count="67">
    <mergeCell ref="H71:N71"/>
    <mergeCell ref="C26:D26"/>
    <mergeCell ref="F26:G26"/>
    <mergeCell ref="I26:J26"/>
    <mergeCell ref="L26:M26"/>
    <mergeCell ref="J62:K62"/>
    <mergeCell ref="L62:M62"/>
    <mergeCell ref="J63:K63"/>
    <mergeCell ref="L63:M63"/>
    <mergeCell ref="J60:K60"/>
    <mergeCell ref="C13:D13"/>
    <mergeCell ref="F13:G13"/>
    <mergeCell ref="I13:J13"/>
    <mergeCell ref="L13:M13"/>
    <mergeCell ref="L60:M60"/>
    <mergeCell ref="J61:K61"/>
    <mergeCell ref="L61:M61"/>
    <mergeCell ref="J59:K59"/>
    <mergeCell ref="L59:M59"/>
    <mergeCell ref="J56:K56"/>
    <mergeCell ref="L56:M56"/>
    <mergeCell ref="J54:K54"/>
    <mergeCell ref="L54:M54"/>
    <mergeCell ref="J55:K55"/>
    <mergeCell ref="L55:M55"/>
    <mergeCell ref="J53:K53"/>
    <mergeCell ref="L53:M53"/>
    <mergeCell ref="C27:D27"/>
    <mergeCell ref="F27:G27"/>
    <mergeCell ref="I27:J27"/>
    <mergeCell ref="L27:M27"/>
    <mergeCell ref="J52:K52"/>
    <mergeCell ref="L52:M52"/>
    <mergeCell ref="L34:M34"/>
    <mergeCell ref="L35:M35"/>
    <mergeCell ref="L14:M14"/>
    <mergeCell ref="L41:M41"/>
    <mergeCell ref="J49:K49"/>
    <mergeCell ref="L49:M49"/>
    <mergeCell ref="J34:K34"/>
    <mergeCell ref="J35:K35"/>
    <mergeCell ref="L31:M31"/>
    <mergeCell ref="L32:M32"/>
    <mergeCell ref="L33:M33"/>
    <mergeCell ref="J32:K32"/>
    <mergeCell ref="C14:D14"/>
    <mergeCell ref="F14:G14"/>
    <mergeCell ref="I14:J14"/>
    <mergeCell ref="J31:K31"/>
    <mergeCell ref="J33:K33"/>
    <mergeCell ref="J38:K38"/>
    <mergeCell ref="L38:M38"/>
    <mergeCell ref="J45:K45"/>
    <mergeCell ref="L45:M45"/>
    <mergeCell ref="J39:K39"/>
    <mergeCell ref="J40:K40"/>
    <mergeCell ref="J41:K41"/>
    <mergeCell ref="J42:K42"/>
    <mergeCell ref="L39:M39"/>
    <mergeCell ref="L40:M40"/>
    <mergeCell ref="L42:M42"/>
    <mergeCell ref="J46:K46"/>
    <mergeCell ref="J47:K47"/>
    <mergeCell ref="J48:K48"/>
    <mergeCell ref="L46:M46"/>
    <mergeCell ref="L47:M47"/>
    <mergeCell ref="L48:M48"/>
  </mergeCells>
  <hyperlinks>
    <hyperlink ref="H71" r:id="rId1" display="Copyright (C)2006  はっしゃん http://hatsyan.cocolog-nifty.com/"/>
    <hyperlink ref="H71:N71" r:id="rId2" display="Copyright (C)2006  はっしゃん http://hashang.kabuka.biz/"/>
  </hyperlinks>
  <printOptions/>
  <pageMargins left="0.26" right="0.25" top="0.25" bottom="0.25" header="0.25" footer="0.25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hashang</dc:creator>
  <cp:keywords/>
  <dc:description/>
  <cp:lastModifiedBy>tolkien</cp:lastModifiedBy>
  <cp:lastPrinted>2006-11-14T13:15:28Z</cp:lastPrinted>
  <dcterms:created xsi:type="dcterms:W3CDTF">2006-06-12T22:37:16Z</dcterms:created>
  <dcterms:modified xsi:type="dcterms:W3CDTF">2019-10-07T14:09:56Z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